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C:\Users\elehhardwick.NYSBOELAN\Desktop\Website Development\"/>
    </mc:Choice>
  </mc:AlternateContent>
  <bookViews>
    <workbookView xWindow="360" yWindow="90" windowWidth="11340" windowHeight="6795"/>
  </bookViews>
  <sheets>
    <sheet name="Governor" sheetId="17" r:id="rId1"/>
  </sheets>
  <definedNames>
    <definedName name="_xlnm.Print_Area" localSheetId="0">Governor!$A$1:$T$74</definedName>
  </definedNames>
  <calcPr calcId="152511"/>
</workbook>
</file>

<file path=xl/calcChain.xml><?xml version="1.0" encoding="utf-8"?>
<calcChain xmlns="http://schemas.openxmlformats.org/spreadsheetml/2006/main">
  <c r="R50" i="17" l="1"/>
  <c r="R37" i="17" l="1"/>
  <c r="S37" i="17" s="1"/>
  <c r="S46" i="17" l="1"/>
  <c r="R46" i="17"/>
  <c r="R32" i="17" l="1"/>
  <c r="S32" i="17" s="1"/>
  <c r="R18" i="17" l="1"/>
  <c r="R35" i="17" l="1"/>
  <c r="S35" i="17" s="1"/>
  <c r="R17" i="17"/>
  <c r="S17" i="17" s="1"/>
  <c r="Q71" i="17"/>
  <c r="P71" i="17"/>
  <c r="O71" i="17"/>
  <c r="K71" i="17"/>
  <c r="J71" i="17"/>
  <c r="I71" i="17"/>
  <c r="H71" i="17"/>
  <c r="G71" i="17"/>
  <c r="F71" i="17"/>
  <c r="E71" i="17"/>
  <c r="D71" i="17"/>
  <c r="C71" i="17"/>
  <c r="B71" i="17"/>
  <c r="R70" i="17"/>
  <c r="S70" i="17" s="1"/>
  <c r="R69" i="17"/>
  <c r="S69" i="17" s="1"/>
  <c r="R68" i="17"/>
  <c r="S68" i="17" s="1"/>
  <c r="R67" i="17"/>
  <c r="S67" i="17" s="1"/>
  <c r="R66" i="17"/>
  <c r="P65" i="17"/>
  <c r="P72" i="17" s="1"/>
  <c r="O65" i="17"/>
  <c r="O72" i="17" s="1"/>
  <c r="K65" i="17"/>
  <c r="K72" i="17" s="1"/>
  <c r="J65" i="17"/>
  <c r="J72" i="17" s="1"/>
  <c r="J74" i="17" s="1"/>
  <c r="I65" i="17"/>
  <c r="I72" i="17" s="1"/>
  <c r="I74" i="17" s="1"/>
  <c r="H65" i="17"/>
  <c r="H72" i="17" s="1"/>
  <c r="G65" i="17"/>
  <c r="G72" i="17" s="1"/>
  <c r="G74" i="17" s="1"/>
  <c r="F65" i="17"/>
  <c r="F72" i="17" s="1"/>
  <c r="E65" i="17"/>
  <c r="E72" i="17" s="1"/>
  <c r="D65" i="17"/>
  <c r="D72" i="17" s="1"/>
  <c r="C65" i="17"/>
  <c r="C72" i="17" s="1"/>
  <c r="B65" i="17"/>
  <c r="B72" i="17" s="1"/>
  <c r="R64" i="17"/>
  <c r="S64" i="17" s="1"/>
  <c r="S63" i="17"/>
  <c r="R63" i="17"/>
  <c r="R62" i="17"/>
  <c r="S62" i="17" s="1"/>
  <c r="S61" i="17"/>
  <c r="R61" i="17"/>
  <c r="R60" i="17"/>
  <c r="S60" i="17" s="1"/>
  <c r="S59" i="17"/>
  <c r="R59" i="17"/>
  <c r="R58" i="17"/>
  <c r="S58" i="17" s="1"/>
  <c r="S57" i="17"/>
  <c r="R57" i="17"/>
  <c r="S56" i="17"/>
  <c r="R55" i="17"/>
  <c r="S55" i="17" s="1"/>
  <c r="R54" i="17"/>
  <c r="S54" i="17" s="1"/>
  <c r="R53" i="17"/>
  <c r="S53" i="17" s="1"/>
  <c r="Q52" i="17"/>
  <c r="Q65" i="17" s="1"/>
  <c r="Q72" i="17" s="1"/>
  <c r="S51" i="17"/>
  <c r="R51" i="17"/>
  <c r="S49" i="17"/>
  <c r="R49" i="17"/>
  <c r="R48" i="17"/>
  <c r="S48" i="17" s="1"/>
  <c r="S47" i="17"/>
  <c r="R47" i="17"/>
  <c r="S45" i="17"/>
  <c r="R44" i="17"/>
  <c r="S44" i="17" s="1"/>
  <c r="R43" i="17"/>
  <c r="S43" i="17" s="1"/>
  <c r="R42" i="17"/>
  <c r="S42" i="17" s="1"/>
  <c r="R41" i="17"/>
  <c r="S41" i="17" s="1"/>
  <c r="R36" i="17"/>
  <c r="S36" i="17" s="1"/>
  <c r="R34" i="17"/>
  <c r="S34" i="17" s="1"/>
  <c r="R33" i="17"/>
  <c r="S33" i="17" s="1"/>
  <c r="R31" i="17"/>
  <c r="S31" i="17" s="1"/>
  <c r="R30" i="17"/>
  <c r="S30" i="17" s="1"/>
  <c r="R29" i="17"/>
  <c r="S29" i="17" s="1"/>
  <c r="R28" i="17"/>
  <c r="S28" i="17" s="1"/>
  <c r="S27" i="17"/>
  <c r="S26" i="17"/>
  <c r="R25" i="17"/>
  <c r="S25" i="17" s="1"/>
  <c r="R24" i="17"/>
  <c r="S24" i="17" s="1"/>
  <c r="R23" i="17"/>
  <c r="S23" i="17" s="1"/>
  <c r="R22" i="17"/>
  <c r="S22" i="17" s="1"/>
  <c r="R21" i="17"/>
  <c r="S21" i="17" s="1"/>
  <c r="R20" i="17"/>
  <c r="S20" i="17" s="1"/>
  <c r="R19" i="17"/>
  <c r="S18" i="17"/>
  <c r="S16" i="17"/>
  <c r="R16" i="17"/>
  <c r="R15" i="17"/>
  <c r="S15" i="17" s="1"/>
  <c r="S14" i="17"/>
  <c r="R14" i="17"/>
  <c r="R13" i="17"/>
  <c r="S13" i="17" s="1"/>
  <c r="S12" i="17"/>
  <c r="R12" i="17"/>
  <c r="R11" i="17"/>
  <c r="S11" i="17" s="1"/>
  <c r="S10" i="17"/>
  <c r="R10" i="17"/>
  <c r="R9" i="17"/>
  <c r="S9" i="17" s="1"/>
  <c r="S8" i="17"/>
  <c r="R8" i="17"/>
  <c r="R7" i="17"/>
  <c r="S7" i="17" s="1"/>
  <c r="S6" i="17"/>
  <c r="R6" i="17"/>
  <c r="R5" i="17"/>
  <c r="S5" i="17" s="1"/>
  <c r="R71" i="17" l="1"/>
  <c r="S71" i="17" s="1"/>
  <c r="C74" i="17"/>
  <c r="B74" i="17"/>
  <c r="R65" i="17"/>
  <c r="S19" i="17"/>
  <c r="R52" i="17"/>
  <c r="S52" i="17" s="1"/>
  <c r="S66" i="17"/>
  <c r="S65" i="17" l="1"/>
  <c r="R72" i="17"/>
  <c r="S72" i="17" s="1"/>
</calcChain>
</file>

<file path=xl/sharedStrings.xml><?xml version="1.0" encoding="utf-8"?>
<sst xmlns="http://schemas.openxmlformats.org/spreadsheetml/2006/main" count="188" uniqueCount="89">
  <si>
    <t>County</t>
  </si>
  <si>
    <t xml:space="preserve"> Albany</t>
  </si>
  <si>
    <t xml:space="preserve"> Allegany</t>
  </si>
  <si>
    <t xml:space="preserve"> Bronx</t>
  </si>
  <si>
    <t xml:space="preserve"> Broome</t>
  </si>
  <si>
    <t xml:space="preserve"> Cattaraugus</t>
  </si>
  <si>
    <t xml:space="preserve"> Cayuga</t>
  </si>
  <si>
    <t xml:space="preserve"> Chautauqua</t>
  </si>
  <si>
    <t xml:space="preserve"> Chemung</t>
  </si>
  <si>
    <t xml:space="preserve"> Chenango</t>
  </si>
  <si>
    <t xml:space="preserve"> Clinton</t>
  </si>
  <si>
    <t xml:space="preserve"> Columbia</t>
  </si>
  <si>
    <t xml:space="preserve"> Cortland</t>
  </si>
  <si>
    <t xml:space="preserve"> Delaware</t>
  </si>
  <si>
    <t xml:space="preserve"> Dutchess</t>
  </si>
  <si>
    <t xml:space="preserve"> Erie</t>
  </si>
  <si>
    <t xml:space="preserve"> Essex</t>
  </si>
  <si>
    <t xml:space="preserve"> Franklin</t>
  </si>
  <si>
    <t xml:space="preserve"> Fulton</t>
  </si>
  <si>
    <t xml:space="preserve"> Genesee</t>
  </si>
  <si>
    <t xml:space="preserve"> Greene</t>
  </si>
  <si>
    <t xml:space="preserve"> Hamilton</t>
  </si>
  <si>
    <t xml:space="preserve"> Herkimer</t>
  </si>
  <si>
    <t xml:space="preserve"> Jefferson</t>
  </si>
  <si>
    <t xml:space="preserve"> Kings</t>
  </si>
  <si>
    <t xml:space="preserve"> Lewis</t>
  </si>
  <si>
    <t xml:space="preserve"> Livingston</t>
  </si>
  <si>
    <t xml:space="preserve"> Madison</t>
  </si>
  <si>
    <t xml:space="preserve"> Monroe</t>
  </si>
  <si>
    <t xml:space="preserve"> Montgomery</t>
  </si>
  <si>
    <t xml:space="preserve"> Nassau</t>
  </si>
  <si>
    <t xml:space="preserve"> New York</t>
  </si>
  <si>
    <t xml:space="preserve"> Niagara</t>
  </si>
  <si>
    <t xml:space="preserve"> Oneida</t>
  </si>
  <si>
    <t xml:space="preserve"> Onondaga</t>
  </si>
  <si>
    <t xml:space="preserve"> Ontario</t>
  </si>
  <si>
    <t xml:space="preserve"> Orange</t>
  </si>
  <si>
    <t xml:space="preserve"> Orleans</t>
  </si>
  <si>
    <t xml:space="preserve"> Oswego</t>
  </si>
  <si>
    <t xml:space="preserve"> Otsego</t>
  </si>
  <si>
    <t xml:space="preserve"> Putnam</t>
  </si>
  <si>
    <t xml:space="preserve"> Queens</t>
  </si>
  <si>
    <t xml:space="preserve"> Rensselaer</t>
  </si>
  <si>
    <t xml:space="preserve"> Richmond</t>
  </si>
  <si>
    <t xml:space="preserve"> Rockland</t>
  </si>
  <si>
    <t xml:space="preserve"> Saratoga</t>
  </si>
  <si>
    <t xml:space="preserve"> Schenectady</t>
  </si>
  <si>
    <t xml:space="preserve"> Schoharie</t>
  </si>
  <si>
    <t xml:space="preserve"> Schuyler</t>
  </si>
  <si>
    <t xml:space="preserve"> Seneca</t>
  </si>
  <si>
    <t xml:space="preserve"> St. Lawrence</t>
  </si>
  <si>
    <t xml:space="preserve"> Steuben</t>
  </si>
  <si>
    <t xml:space="preserve"> Suffolk</t>
  </si>
  <si>
    <t xml:space="preserve"> Sullivan</t>
  </si>
  <si>
    <t xml:space="preserve"> Tioga</t>
  </si>
  <si>
    <t xml:space="preserve"> Tompkins</t>
  </si>
  <si>
    <t xml:space="preserve"> Ulster</t>
  </si>
  <si>
    <t xml:space="preserve"> Warren</t>
  </si>
  <si>
    <t xml:space="preserve"> Washington</t>
  </si>
  <si>
    <t xml:space="preserve"> Wayne</t>
  </si>
  <si>
    <t xml:space="preserve"> Westchester</t>
  </si>
  <si>
    <t xml:space="preserve"> Wyoming</t>
  </si>
  <si>
    <t xml:space="preserve"> Yates</t>
  </si>
  <si>
    <t>Total</t>
  </si>
  <si>
    <t>Total Outside NYC</t>
  </si>
  <si>
    <t>Total NYC</t>
  </si>
  <si>
    <t>Statewide Total</t>
  </si>
  <si>
    <t>RECAP</t>
  </si>
  <si>
    <t>Blank</t>
  </si>
  <si>
    <t>Void</t>
  </si>
  <si>
    <t>Scattering</t>
  </si>
  <si>
    <t>BVS Subtotal</t>
  </si>
  <si>
    <t>REP</t>
  </si>
  <si>
    <t>IND</t>
  </si>
  <si>
    <t>CON</t>
  </si>
  <si>
    <t>WOR</t>
  </si>
  <si>
    <t>LBT</t>
  </si>
  <si>
    <t>DEM</t>
  </si>
  <si>
    <t>GRN</t>
  </si>
  <si>
    <t>WEP</t>
  </si>
  <si>
    <t>SAP</t>
  </si>
  <si>
    <t>SCC</t>
  </si>
  <si>
    <t>NYS Board of Elections Governor/Lt. Governor Election Returns November 4, 2014</t>
  </si>
  <si>
    <t>Cuomo   Hochul</t>
  </si>
  <si>
    <t>Astorino  Moss</t>
  </si>
  <si>
    <t>Hawkins  Jones</t>
  </si>
  <si>
    <t>Cohn  Kalotee</t>
  </si>
  <si>
    <t>McDermott  Edes</t>
  </si>
  <si>
    <t>Revised:  4/3/2015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</si>
</sst>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</font>
    <font>
      <b/>
      <sz val="18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54">
    <xf numFmtId="0" fontId="0" fillId="0" borderId="0" xfId="0"/>
    <xf numFmtId="0" fontId="2" fillId="0" borderId="1" xfId="0" applyFont="1" applyBorder="1"/>
    <xf numFmtId="3" fontId="3" fillId="0" borderId="1" xfId="0" applyNumberFormat="1" applyFont="1" applyBorder="1"/>
    <xf numFmtId="3" fontId="3" fillId="0" borderId="2" xfId="0" applyNumberFormat="1" applyFont="1" applyBorder="1"/>
    <xf numFmtId="3" fontId="1" fillId="0" borderId="3" xfId="0" applyNumberFormat="1" applyFont="1" applyBorder="1"/>
    <xf numFmtId="3" fontId="1" fillId="0" borderId="5" xfId="0" applyNumberFormat="1" applyFont="1" applyBorder="1"/>
    <xf numFmtId="3" fontId="6" fillId="2" borderId="1" xfId="0" applyNumberFormat="1" applyFont="1" applyFill="1" applyBorder="1" applyAlignment="1"/>
    <xf numFmtId="3" fontId="6" fillId="0" borderId="0" xfId="0" applyNumberFormat="1" applyFont="1" applyFill="1" applyBorder="1" applyAlignment="1"/>
    <xf numFmtId="3" fontId="1" fillId="0" borderId="4" xfId="0" applyNumberFormat="1" applyFont="1" applyBorder="1"/>
    <xf numFmtId="3" fontId="1" fillId="0" borderId="2" xfId="0" applyNumberFormat="1" applyFont="1" applyBorder="1"/>
    <xf numFmtId="3" fontId="0" fillId="0" borderId="0" xfId="0" applyNumberFormat="1" applyAlignment="1">
      <alignment textRotation="45"/>
    </xf>
    <xf numFmtId="3" fontId="0" fillId="0" borderId="0" xfId="0" applyNumberFormat="1" applyBorder="1"/>
    <xf numFmtId="3" fontId="10" fillId="0" borderId="1" xfId="0" applyNumberFormat="1" applyFont="1" applyBorder="1"/>
    <xf numFmtId="0" fontId="10" fillId="0" borderId="0" xfId="0" applyFont="1" applyBorder="1"/>
    <xf numFmtId="3" fontId="10" fillId="0" borderId="1" xfId="0" applyNumberFormat="1" applyFont="1" applyFill="1" applyBorder="1"/>
    <xf numFmtId="3" fontId="1" fillId="0" borderId="4" xfId="0" applyNumberFormat="1" applyFont="1" applyFill="1" applyBorder="1"/>
    <xf numFmtId="3" fontId="0" fillId="0" borderId="0" xfId="0" applyNumberFormat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 textRotation="45"/>
    </xf>
    <xf numFmtId="3" fontId="6" fillId="2" borderId="1" xfId="0" applyNumberFormat="1" applyFont="1" applyFill="1" applyBorder="1" applyAlignment="1">
      <alignment horizontal="center" vertical="center" textRotation="45" wrapText="1"/>
    </xf>
    <xf numFmtId="3" fontId="7" fillId="2" borderId="1" xfId="0" applyNumberFormat="1" applyFont="1" applyFill="1" applyBorder="1" applyAlignment="1">
      <alignment horizontal="center" vertical="center" textRotation="45" wrapText="1"/>
    </xf>
    <xf numFmtId="3" fontId="0" fillId="0" borderId="6" xfId="0" applyNumberFormat="1" applyBorder="1"/>
    <xf numFmtId="3" fontId="1" fillId="0" borderId="1" xfId="0" applyNumberFormat="1" applyFont="1" applyBorder="1" applyAlignment="1"/>
    <xf numFmtId="3" fontId="6" fillId="2" borderId="4" xfId="0" applyNumberFormat="1" applyFont="1" applyFill="1" applyBorder="1" applyAlignment="1">
      <alignment horizontal="center" vertical="center"/>
    </xf>
    <xf numFmtId="3" fontId="7" fillId="2" borderId="4" xfId="0" applyNumberFormat="1" applyFont="1" applyFill="1" applyBorder="1" applyAlignment="1"/>
    <xf numFmtId="3" fontId="0" fillId="0" borderId="0" xfId="0" applyNumberFormat="1" applyBorder="1" applyAlignment="1"/>
    <xf numFmtId="3" fontId="2" fillId="0" borderId="1" xfId="0" applyNumberFormat="1" applyFont="1" applyBorder="1"/>
    <xf numFmtId="3" fontId="3" fillId="0" borderId="0" xfId="0" applyNumberFormat="1" applyFont="1" applyBorder="1"/>
    <xf numFmtId="3" fontId="12" fillId="0" borderId="1" xfId="0" applyNumberFormat="1" applyFont="1" applyFill="1" applyBorder="1"/>
    <xf numFmtId="3" fontId="2" fillId="0" borderId="0" xfId="0" applyNumberFormat="1" applyFont="1" applyBorder="1"/>
    <xf numFmtId="3" fontId="2" fillId="0" borderId="2" xfId="0" applyNumberFormat="1" applyFont="1" applyBorder="1"/>
    <xf numFmtId="3" fontId="2" fillId="0" borderId="3" xfId="0" applyNumberFormat="1" applyFont="1" applyBorder="1"/>
    <xf numFmtId="3" fontId="2" fillId="0" borderId="4" xfId="0" applyNumberFormat="1" applyFont="1" applyBorder="1"/>
    <xf numFmtId="3" fontId="2" fillId="0" borderId="5" xfId="0" applyNumberFormat="1" applyFont="1" applyBorder="1"/>
    <xf numFmtId="3" fontId="8" fillId="2" borderId="1" xfId="0" applyNumberFormat="1" applyFont="1" applyFill="1" applyBorder="1" applyAlignment="1"/>
    <xf numFmtId="3" fontId="0" fillId="0" borderId="0" xfId="0" applyNumberFormat="1" applyAlignment="1">
      <alignment horizontal="center"/>
    </xf>
    <xf numFmtId="3" fontId="0" fillId="0" borderId="0" xfId="0" applyNumberFormat="1" applyAlignment="1"/>
    <xf numFmtId="3" fontId="0" fillId="0" borderId="0" xfId="0" applyNumberFormat="1"/>
    <xf numFmtId="3" fontId="5" fillId="0" borderId="0" xfId="0" applyNumberFormat="1" applyFont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 textRotation="45" wrapText="1"/>
    </xf>
    <xf numFmtId="3" fontId="1" fillId="0" borderId="1" xfId="0" applyNumberFormat="1" applyFont="1" applyBorder="1" applyAlignment="1">
      <alignment horizontal="center" vertical="center" textRotation="45"/>
    </xf>
    <xf numFmtId="3" fontId="6" fillId="2" borderId="1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3" fontId="10" fillId="0" borderId="0" xfId="0" applyNumberFormat="1" applyFont="1" applyBorder="1"/>
    <xf numFmtId="3" fontId="10" fillId="0" borderId="0" xfId="0" applyNumberFormat="1" applyFont="1" applyFill="1" applyBorder="1"/>
    <xf numFmtId="3" fontId="1" fillId="0" borderId="1" xfId="0" applyNumberFormat="1" applyFont="1" applyFill="1" applyBorder="1"/>
    <xf numFmtId="0" fontId="3" fillId="0" borderId="0" xfId="0" applyFont="1" applyBorder="1"/>
    <xf numFmtId="0" fontId="0" fillId="0" borderId="0" xfId="0" applyFill="1"/>
    <xf numFmtId="0" fontId="2" fillId="0" borderId="1" xfId="0" applyFont="1" applyFill="1" applyBorder="1"/>
    <xf numFmtId="0" fontId="10" fillId="0" borderId="0" xfId="0" applyFont="1" applyFill="1" applyBorder="1"/>
    <xf numFmtId="3" fontId="4" fillId="0" borderId="0" xfId="0" applyNumberFormat="1" applyFont="1"/>
    <xf numFmtId="3" fontId="3" fillId="3" borderId="1" xfId="0" applyNumberFormat="1" applyFont="1" applyFill="1" applyBorder="1"/>
    <xf numFmtId="3" fontId="4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tabSelected="1" zoomScale="85" zoomScaleNormal="85" workbookViewId="0">
      <pane ySplit="4" topLeftCell="A5" activePane="bottomLeft" state="frozen"/>
      <selection activeCell="T38" sqref="T38"/>
      <selection pane="bottomLeft" activeCell="C2" sqref="C2"/>
    </sheetView>
  </sheetViews>
  <sheetFormatPr defaultRowHeight="12.75" x14ac:dyDescent="0.2"/>
  <cols>
    <col min="1" max="1" width="25.85546875" style="36" customWidth="1"/>
    <col min="2" max="2" width="15.42578125" style="36" customWidth="1"/>
    <col min="3" max="3" width="14.7109375" style="36" customWidth="1"/>
    <col min="4" max="4" width="14.85546875" style="36" customWidth="1"/>
    <col min="5" max="5" width="14.42578125" style="36" customWidth="1"/>
    <col min="6" max="7" width="14.28515625" style="36" customWidth="1"/>
    <col min="8" max="8" width="14.42578125" style="36" customWidth="1"/>
    <col min="9" max="10" width="14.5703125" style="36" customWidth="1"/>
    <col min="11" max="11" width="15.140625" style="36" customWidth="1"/>
    <col min="12" max="12" width="13" style="36" customWidth="1"/>
    <col min="13" max="13" width="1.5703125" style="36" customWidth="1"/>
    <col min="14" max="14" width="25.28515625" style="36" customWidth="1"/>
    <col min="15" max="15" width="24.42578125" style="36" customWidth="1"/>
    <col min="16" max="16" width="23.5703125" style="36" customWidth="1"/>
    <col min="17" max="17" width="22.42578125" style="36" customWidth="1"/>
    <col min="18" max="18" width="21" style="36" customWidth="1"/>
    <col min="19" max="19" width="21.28515625" style="36" customWidth="1"/>
    <col min="20" max="20" width="12.85546875" style="36" customWidth="1"/>
    <col min="21" max="21" width="4.140625" style="36" customWidth="1"/>
    <col min="22" max="16384" width="9.140625" style="36"/>
  </cols>
  <sheetData>
    <row r="1" spans="1:21" s="16" customFormat="1" ht="19.5" customHeight="1" x14ac:dyDescent="0.2">
      <c r="A1" s="51" t="s">
        <v>82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37"/>
      <c r="M1" s="37"/>
      <c r="N1" s="51" t="s">
        <v>82</v>
      </c>
      <c r="O1" s="53"/>
      <c r="P1" s="53"/>
      <c r="Q1" s="53"/>
      <c r="R1" s="53"/>
      <c r="S1" s="53"/>
    </row>
    <row r="2" spans="1:21" ht="22.5" customHeight="1" x14ac:dyDescent="0.35">
      <c r="A2" s="49" t="s">
        <v>88</v>
      </c>
      <c r="N2" s="34"/>
    </row>
    <row r="3" spans="1:21" s="20" customFormat="1" ht="63" customHeight="1" x14ac:dyDescent="0.2">
      <c r="A3" s="17" t="s">
        <v>0</v>
      </c>
      <c r="B3" s="18" t="s">
        <v>83</v>
      </c>
      <c r="C3" s="18" t="s">
        <v>84</v>
      </c>
      <c r="D3" s="18" t="s">
        <v>84</v>
      </c>
      <c r="E3" s="18" t="s">
        <v>83</v>
      </c>
      <c r="F3" s="18" t="s">
        <v>83</v>
      </c>
      <c r="G3" s="18" t="s">
        <v>85</v>
      </c>
      <c r="H3" s="18" t="s">
        <v>83</v>
      </c>
      <c r="I3" s="18" t="s">
        <v>86</v>
      </c>
      <c r="J3" s="18" t="s">
        <v>87</v>
      </c>
      <c r="K3" s="18" t="s">
        <v>84</v>
      </c>
      <c r="L3" s="38"/>
      <c r="M3" s="38"/>
      <c r="N3" s="39" t="s">
        <v>0</v>
      </c>
      <c r="O3" s="19" t="s">
        <v>68</v>
      </c>
      <c r="P3" s="19" t="s">
        <v>69</v>
      </c>
      <c r="Q3" s="19" t="s">
        <v>70</v>
      </c>
      <c r="R3" s="19" t="s">
        <v>71</v>
      </c>
      <c r="S3" s="19" t="s">
        <v>63</v>
      </c>
      <c r="T3" s="11"/>
      <c r="U3" s="11"/>
    </row>
    <row r="4" spans="1:21" s="24" customFormat="1" ht="16.5" customHeight="1" x14ac:dyDescent="0.25">
      <c r="A4" s="21"/>
      <c r="B4" s="22" t="s">
        <v>77</v>
      </c>
      <c r="C4" s="22" t="s">
        <v>72</v>
      </c>
      <c r="D4" s="22" t="s">
        <v>74</v>
      </c>
      <c r="E4" s="22" t="s">
        <v>75</v>
      </c>
      <c r="F4" s="22" t="s">
        <v>73</v>
      </c>
      <c r="G4" s="22" t="s">
        <v>78</v>
      </c>
      <c r="H4" s="22" t="s">
        <v>79</v>
      </c>
      <c r="I4" s="22" t="s">
        <v>80</v>
      </c>
      <c r="J4" s="22" t="s">
        <v>76</v>
      </c>
      <c r="K4" s="40" t="s">
        <v>81</v>
      </c>
      <c r="L4" s="41"/>
      <c r="M4" s="41"/>
      <c r="N4" s="21"/>
      <c r="O4" s="23"/>
      <c r="P4" s="23"/>
      <c r="Q4" s="23"/>
      <c r="R4" s="23"/>
      <c r="S4" s="23"/>
    </row>
    <row r="5" spans="1:21" ht="18.75" customHeight="1" x14ac:dyDescent="0.25">
      <c r="A5" s="25" t="s">
        <v>1</v>
      </c>
      <c r="B5" s="12">
        <v>32894</v>
      </c>
      <c r="C5" s="12">
        <v>28511</v>
      </c>
      <c r="D5" s="12">
        <v>6008</v>
      </c>
      <c r="E5" s="12">
        <v>2993</v>
      </c>
      <c r="F5" s="12">
        <v>1690</v>
      </c>
      <c r="G5" s="12">
        <v>11033</v>
      </c>
      <c r="H5" s="12">
        <v>921</v>
      </c>
      <c r="I5" s="12">
        <v>128</v>
      </c>
      <c r="J5" s="12">
        <v>1228</v>
      </c>
      <c r="K5" s="12">
        <v>542</v>
      </c>
      <c r="L5" s="26"/>
      <c r="M5" s="26"/>
      <c r="N5" s="25" t="s">
        <v>1</v>
      </c>
      <c r="O5" s="12">
        <v>2694</v>
      </c>
      <c r="P5" s="12">
        <v>262</v>
      </c>
      <c r="Q5" s="12">
        <v>373</v>
      </c>
      <c r="R5" s="12">
        <f>SUM(O5:Q5)</f>
        <v>3329</v>
      </c>
      <c r="S5" s="8">
        <f>SUM(B5:K5)+R5</f>
        <v>89277</v>
      </c>
      <c r="U5" s="11"/>
    </row>
    <row r="6" spans="1:21" ht="18" x14ac:dyDescent="0.25">
      <c r="A6" s="25" t="s">
        <v>2</v>
      </c>
      <c r="B6" s="12">
        <v>2726</v>
      </c>
      <c r="C6" s="12">
        <v>7099</v>
      </c>
      <c r="D6" s="12">
        <v>993</v>
      </c>
      <c r="E6" s="12">
        <v>100</v>
      </c>
      <c r="F6" s="12">
        <v>160</v>
      </c>
      <c r="G6" s="12">
        <v>370</v>
      </c>
      <c r="H6" s="12">
        <v>50</v>
      </c>
      <c r="I6" s="12">
        <v>13</v>
      </c>
      <c r="J6" s="12">
        <v>69</v>
      </c>
      <c r="K6" s="12">
        <v>301</v>
      </c>
      <c r="L6" s="42"/>
      <c r="M6" s="42"/>
      <c r="N6" s="25" t="s">
        <v>2</v>
      </c>
      <c r="O6" s="12">
        <v>398</v>
      </c>
      <c r="P6" s="12">
        <v>5</v>
      </c>
      <c r="Q6" s="12">
        <v>10</v>
      </c>
      <c r="R6" s="12">
        <f>SUM(O6:Q6)</f>
        <v>413</v>
      </c>
      <c r="S6" s="8">
        <f>SUM(B6:K6)+R6</f>
        <v>12294</v>
      </c>
      <c r="U6" s="11"/>
    </row>
    <row r="7" spans="1:21" ht="18" x14ac:dyDescent="0.25">
      <c r="A7" s="25" t="s">
        <v>4</v>
      </c>
      <c r="B7" s="12">
        <v>23188</v>
      </c>
      <c r="C7" s="12">
        <v>18643</v>
      </c>
      <c r="D7" s="12">
        <v>2869</v>
      </c>
      <c r="E7" s="12">
        <v>1393</v>
      </c>
      <c r="F7" s="12">
        <v>1271</v>
      </c>
      <c r="G7" s="12">
        <v>3027</v>
      </c>
      <c r="H7" s="12">
        <v>519</v>
      </c>
      <c r="I7" s="12">
        <v>70</v>
      </c>
      <c r="J7" s="12">
        <v>274</v>
      </c>
      <c r="K7" s="12">
        <v>841</v>
      </c>
      <c r="L7" s="42"/>
      <c r="M7" s="42"/>
      <c r="N7" s="25" t="s">
        <v>4</v>
      </c>
      <c r="O7" s="12">
        <v>1026</v>
      </c>
      <c r="P7" s="12">
        <v>174</v>
      </c>
      <c r="Q7" s="12">
        <v>55</v>
      </c>
      <c r="R7" s="12">
        <f>SUM(O7:Q7)</f>
        <v>1255</v>
      </c>
      <c r="S7" s="8">
        <f>SUM(B7:K7)+R7</f>
        <v>53350</v>
      </c>
      <c r="U7" s="11"/>
    </row>
    <row r="8" spans="1:21" ht="18" x14ac:dyDescent="0.25">
      <c r="A8" s="25" t="s">
        <v>5</v>
      </c>
      <c r="B8" s="12">
        <v>5682</v>
      </c>
      <c r="C8" s="12">
        <v>9583</v>
      </c>
      <c r="D8" s="12">
        <v>1912</v>
      </c>
      <c r="E8" s="12">
        <v>218</v>
      </c>
      <c r="F8" s="12">
        <v>443</v>
      </c>
      <c r="G8" s="12">
        <v>523</v>
      </c>
      <c r="H8" s="12">
        <v>82</v>
      </c>
      <c r="I8" s="12">
        <v>46</v>
      </c>
      <c r="J8" s="12">
        <v>140</v>
      </c>
      <c r="K8" s="12">
        <v>390</v>
      </c>
      <c r="L8" s="42"/>
      <c r="M8" s="42"/>
      <c r="N8" s="25" t="s">
        <v>5</v>
      </c>
      <c r="O8" s="12">
        <v>1110</v>
      </c>
      <c r="P8" s="12">
        <v>0</v>
      </c>
      <c r="Q8" s="12">
        <v>7</v>
      </c>
      <c r="R8" s="12">
        <f t="shared" ref="R8:R64" si="0">SUM(O8:Q8)</f>
        <v>1117</v>
      </c>
      <c r="S8" s="8">
        <f t="shared" ref="S8:S34" si="1">SUM(B8:K8)+R8</f>
        <v>20136</v>
      </c>
      <c r="U8" s="11"/>
    </row>
    <row r="9" spans="1:21" ht="18" x14ac:dyDescent="0.25">
      <c r="A9" s="25" t="s">
        <v>6</v>
      </c>
      <c r="B9" s="2">
        <v>8224</v>
      </c>
      <c r="C9" s="2">
        <v>8441</v>
      </c>
      <c r="D9" s="2">
        <v>1711</v>
      </c>
      <c r="E9" s="2">
        <v>427</v>
      </c>
      <c r="F9" s="2">
        <v>375</v>
      </c>
      <c r="G9" s="2">
        <v>1267</v>
      </c>
      <c r="H9" s="2">
        <v>151</v>
      </c>
      <c r="I9" s="2">
        <v>31</v>
      </c>
      <c r="J9" s="2">
        <v>87</v>
      </c>
      <c r="K9" s="2">
        <v>418</v>
      </c>
      <c r="L9" s="26"/>
      <c r="M9" s="26"/>
      <c r="N9" s="25" t="s">
        <v>6</v>
      </c>
      <c r="O9" s="2">
        <v>598</v>
      </c>
      <c r="P9" s="2">
        <v>59</v>
      </c>
      <c r="Q9" s="2">
        <v>29</v>
      </c>
      <c r="R9" s="2">
        <f t="shared" si="0"/>
        <v>686</v>
      </c>
      <c r="S9" s="8">
        <f t="shared" si="1"/>
        <v>21818</v>
      </c>
      <c r="U9" s="11"/>
    </row>
    <row r="10" spans="1:21" ht="18" x14ac:dyDescent="0.25">
      <c r="A10" s="25" t="s">
        <v>7</v>
      </c>
      <c r="B10" s="27">
        <v>11283</v>
      </c>
      <c r="C10" s="27">
        <v>15964</v>
      </c>
      <c r="D10" s="27">
        <v>3139</v>
      </c>
      <c r="E10" s="27">
        <v>584</v>
      </c>
      <c r="F10" s="27">
        <v>1090</v>
      </c>
      <c r="G10" s="27">
        <v>1086</v>
      </c>
      <c r="H10" s="27">
        <v>206</v>
      </c>
      <c r="I10" s="27">
        <v>51</v>
      </c>
      <c r="J10" s="27">
        <v>167</v>
      </c>
      <c r="K10" s="27">
        <v>668</v>
      </c>
      <c r="L10" s="43"/>
      <c r="M10" s="43"/>
      <c r="N10" s="44" t="s">
        <v>7</v>
      </c>
      <c r="O10" s="27">
        <v>772</v>
      </c>
      <c r="P10" s="14">
        <v>123</v>
      </c>
      <c r="Q10" s="27">
        <v>36</v>
      </c>
      <c r="R10" s="14">
        <f t="shared" si="0"/>
        <v>931</v>
      </c>
      <c r="S10" s="8">
        <f t="shared" si="1"/>
        <v>35169</v>
      </c>
      <c r="U10" s="11"/>
    </row>
    <row r="11" spans="1:21" ht="18" x14ac:dyDescent="0.25">
      <c r="A11" s="25" t="s">
        <v>8</v>
      </c>
      <c r="B11" s="12">
        <v>7721</v>
      </c>
      <c r="C11" s="12">
        <v>11489</v>
      </c>
      <c r="D11" s="12">
        <v>1489</v>
      </c>
      <c r="E11" s="12">
        <v>314</v>
      </c>
      <c r="F11" s="12">
        <v>373</v>
      </c>
      <c r="G11" s="12">
        <v>592</v>
      </c>
      <c r="H11" s="12">
        <v>127</v>
      </c>
      <c r="I11" s="12">
        <v>19</v>
      </c>
      <c r="J11" s="12">
        <v>79</v>
      </c>
      <c r="K11" s="12">
        <v>562</v>
      </c>
      <c r="L11" s="42"/>
      <c r="M11" s="42"/>
      <c r="N11" s="25" t="s">
        <v>8</v>
      </c>
      <c r="O11" s="12">
        <v>570</v>
      </c>
      <c r="P11" s="12">
        <v>0</v>
      </c>
      <c r="Q11" s="12">
        <v>0</v>
      </c>
      <c r="R11" s="12">
        <f t="shared" si="0"/>
        <v>570</v>
      </c>
      <c r="S11" s="8">
        <f t="shared" si="1"/>
        <v>23335</v>
      </c>
      <c r="U11" s="11"/>
    </row>
    <row r="12" spans="1:21" ht="18" x14ac:dyDescent="0.25">
      <c r="A12" s="25" t="s">
        <v>9</v>
      </c>
      <c r="B12" s="2">
        <v>3845</v>
      </c>
      <c r="C12" s="2">
        <v>5809</v>
      </c>
      <c r="D12" s="2">
        <v>657</v>
      </c>
      <c r="E12" s="2">
        <v>202</v>
      </c>
      <c r="F12" s="2">
        <v>224</v>
      </c>
      <c r="G12" s="2">
        <v>738</v>
      </c>
      <c r="H12" s="2">
        <v>85</v>
      </c>
      <c r="I12" s="2">
        <v>16</v>
      </c>
      <c r="J12" s="2">
        <v>79</v>
      </c>
      <c r="K12" s="2">
        <v>318</v>
      </c>
      <c r="L12" s="26"/>
      <c r="M12" s="26"/>
      <c r="N12" s="25" t="s">
        <v>9</v>
      </c>
      <c r="O12" s="2">
        <v>265</v>
      </c>
      <c r="P12" s="2">
        <v>10</v>
      </c>
      <c r="Q12" s="2">
        <v>20</v>
      </c>
      <c r="R12" s="2">
        <f>SUM(O12:Q12)</f>
        <v>295</v>
      </c>
      <c r="S12" s="8">
        <f t="shared" si="1"/>
        <v>12268</v>
      </c>
      <c r="U12" s="11"/>
    </row>
    <row r="13" spans="1:21" ht="18" x14ac:dyDescent="0.25">
      <c r="A13" s="25" t="s">
        <v>10</v>
      </c>
      <c r="B13" s="2">
        <v>9291</v>
      </c>
      <c r="C13" s="2">
        <v>6209</v>
      </c>
      <c r="D13" s="2">
        <v>1124</v>
      </c>
      <c r="E13" s="2">
        <v>604</v>
      </c>
      <c r="F13" s="2">
        <v>697</v>
      </c>
      <c r="G13" s="2">
        <v>751</v>
      </c>
      <c r="H13" s="2">
        <v>217</v>
      </c>
      <c r="I13" s="2">
        <v>41</v>
      </c>
      <c r="J13" s="2">
        <v>96</v>
      </c>
      <c r="K13" s="2">
        <v>364</v>
      </c>
      <c r="L13" s="26"/>
      <c r="M13" s="26"/>
      <c r="N13" s="25" t="s">
        <v>10</v>
      </c>
      <c r="O13" s="2">
        <v>849</v>
      </c>
      <c r="P13" s="2">
        <v>20</v>
      </c>
      <c r="Q13" s="2">
        <v>48</v>
      </c>
      <c r="R13" s="2">
        <f>Q13+P13+O13</f>
        <v>917</v>
      </c>
      <c r="S13" s="8">
        <f t="shared" si="1"/>
        <v>20311</v>
      </c>
      <c r="U13" s="11"/>
    </row>
    <row r="14" spans="1:21" ht="18" x14ac:dyDescent="0.25">
      <c r="A14" s="25" t="s">
        <v>11</v>
      </c>
      <c r="B14" s="12">
        <v>6916</v>
      </c>
      <c r="C14" s="12">
        <v>7706</v>
      </c>
      <c r="D14" s="12">
        <v>1711</v>
      </c>
      <c r="E14" s="12">
        <v>659</v>
      </c>
      <c r="F14" s="12">
        <v>604</v>
      </c>
      <c r="G14" s="12">
        <v>2160</v>
      </c>
      <c r="H14" s="12">
        <v>224</v>
      </c>
      <c r="I14" s="12">
        <v>26</v>
      </c>
      <c r="J14" s="12">
        <v>112</v>
      </c>
      <c r="K14" s="12">
        <v>355</v>
      </c>
      <c r="L14" s="42"/>
      <c r="M14" s="42"/>
      <c r="N14" s="25" t="s">
        <v>11</v>
      </c>
      <c r="O14" s="12">
        <v>678</v>
      </c>
      <c r="P14" s="12">
        <v>39</v>
      </c>
      <c r="Q14" s="12">
        <v>89</v>
      </c>
      <c r="R14" s="12">
        <f>SUM(O14:Q14)</f>
        <v>806</v>
      </c>
      <c r="S14" s="8">
        <f t="shared" si="1"/>
        <v>21279</v>
      </c>
    </row>
    <row r="15" spans="1:21" ht="18" x14ac:dyDescent="0.25">
      <c r="A15" s="25" t="s">
        <v>12</v>
      </c>
      <c r="B15" s="2">
        <v>3859</v>
      </c>
      <c r="C15" s="2">
        <v>5290</v>
      </c>
      <c r="D15" s="2">
        <v>856</v>
      </c>
      <c r="E15" s="2">
        <v>236</v>
      </c>
      <c r="F15" s="2">
        <v>194</v>
      </c>
      <c r="G15" s="2">
        <v>840</v>
      </c>
      <c r="H15" s="2">
        <v>107</v>
      </c>
      <c r="I15" s="2">
        <v>18</v>
      </c>
      <c r="J15" s="50">
        <v>78</v>
      </c>
      <c r="K15" s="50">
        <v>276</v>
      </c>
      <c r="L15" s="26"/>
      <c r="M15" s="26"/>
      <c r="N15" s="25" t="s">
        <v>12</v>
      </c>
      <c r="O15" s="2">
        <v>193</v>
      </c>
      <c r="P15" s="2">
        <v>12</v>
      </c>
      <c r="Q15" s="2">
        <v>24</v>
      </c>
      <c r="R15" s="2">
        <f t="shared" si="0"/>
        <v>229</v>
      </c>
      <c r="S15" s="8">
        <f t="shared" si="1"/>
        <v>11983</v>
      </c>
    </row>
    <row r="16" spans="1:21" ht="18" x14ac:dyDescent="0.25">
      <c r="A16" s="25" t="s">
        <v>13</v>
      </c>
      <c r="B16" s="12">
        <v>3760</v>
      </c>
      <c r="C16" s="12">
        <v>6225</v>
      </c>
      <c r="D16" s="12">
        <v>899</v>
      </c>
      <c r="E16" s="12">
        <v>277</v>
      </c>
      <c r="F16" s="12">
        <v>188</v>
      </c>
      <c r="G16" s="12">
        <v>845</v>
      </c>
      <c r="H16" s="12">
        <v>116</v>
      </c>
      <c r="I16" s="12">
        <v>21</v>
      </c>
      <c r="J16" s="12">
        <v>84</v>
      </c>
      <c r="K16" s="12">
        <v>322</v>
      </c>
      <c r="L16" s="42"/>
      <c r="M16" s="42"/>
      <c r="N16" s="25" t="s">
        <v>13</v>
      </c>
      <c r="O16" s="12">
        <v>263</v>
      </c>
      <c r="P16" s="12">
        <v>28</v>
      </c>
      <c r="Q16" s="12">
        <v>24</v>
      </c>
      <c r="R16" s="12">
        <f t="shared" si="0"/>
        <v>315</v>
      </c>
      <c r="S16" s="8">
        <f t="shared" si="1"/>
        <v>13052</v>
      </c>
    </row>
    <row r="17" spans="1:19" customFormat="1" ht="18" x14ac:dyDescent="0.25">
      <c r="A17" s="1" t="s">
        <v>14</v>
      </c>
      <c r="B17" s="12">
        <v>28400</v>
      </c>
      <c r="C17" s="12">
        <v>29553</v>
      </c>
      <c r="D17" s="12">
        <v>6698</v>
      </c>
      <c r="E17" s="12">
        <v>2202</v>
      </c>
      <c r="F17" s="12">
        <v>1501</v>
      </c>
      <c r="G17" s="12">
        <v>3802</v>
      </c>
      <c r="H17" s="12">
        <v>1203</v>
      </c>
      <c r="I17" s="12">
        <v>210</v>
      </c>
      <c r="J17" s="12">
        <v>238</v>
      </c>
      <c r="K17" s="12">
        <v>1581</v>
      </c>
      <c r="L17" s="13"/>
      <c r="M17" s="13"/>
      <c r="N17" s="1" t="s">
        <v>14</v>
      </c>
      <c r="O17" s="12">
        <v>2186</v>
      </c>
      <c r="P17" s="12">
        <v>17</v>
      </c>
      <c r="Q17" s="12">
        <v>147</v>
      </c>
      <c r="R17" s="12">
        <f t="shared" ref="R17:R18" si="2">SUM(O17:Q17)</f>
        <v>2350</v>
      </c>
      <c r="S17" s="8">
        <f t="shared" ref="S17" si="3">SUM(B17:K17)+R17</f>
        <v>77738</v>
      </c>
    </row>
    <row r="18" spans="1:19" customFormat="1" ht="18" x14ac:dyDescent="0.25">
      <c r="A18" s="1" t="s">
        <v>15</v>
      </c>
      <c r="B18" s="12">
        <v>107943</v>
      </c>
      <c r="C18" s="12">
        <v>73849</v>
      </c>
      <c r="D18" s="12">
        <v>25752</v>
      </c>
      <c r="E18" s="12">
        <v>6994</v>
      </c>
      <c r="F18" s="12">
        <v>8650</v>
      </c>
      <c r="G18" s="12">
        <v>8691</v>
      </c>
      <c r="H18" s="12">
        <v>2030</v>
      </c>
      <c r="I18" s="12">
        <v>341</v>
      </c>
      <c r="J18" s="12">
        <v>1270</v>
      </c>
      <c r="K18" s="12">
        <v>4200</v>
      </c>
      <c r="L18" s="13"/>
      <c r="M18" s="13"/>
      <c r="N18" s="1" t="s">
        <v>15</v>
      </c>
      <c r="O18" s="12">
        <v>6328</v>
      </c>
      <c r="P18" s="12">
        <v>0</v>
      </c>
      <c r="Q18" s="12">
        <v>0</v>
      </c>
      <c r="R18" s="12">
        <f t="shared" si="2"/>
        <v>6328</v>
      </c>
      <c r="S18" s="8">
        <f t="shared" ref="S18" si="4">SUM(B18:K18)+R18</f>
        <v>246048</v>
      </c>
    </row>
    <row r="19" spans="1:19" ht="18" x14ac:dyDescent="0.25">
      <c r="A19" s="25" t="s">
        <v>16</v>
      </c>
      <c r="B19" s="12">
        <v>4971</v>
      </c>
      <c r="C19" s="12">
        <v>3786</v>
      </c>
      <c r="D19" s="12">
        <v>466</v>
      </c>
      <c r="E19" s="12">
        <v>266</v>
      </c>
      <c r="F19" s="12">
        <v>351</v>
      </c>
      <c r="G19" s="12">
        <v>569</v>
      </c>
      <c r="H19" s="12">
        <v>134</v>
      </c>
      <c r="I19" s="12">
        <v>14</v>
      </c>
      <c r="J19" s="12">
        <v>58</v>
      </c>
      <c r="K19" s="12">
        <v>170</v>
      </c>
      <c r="L19" s="42"/>
      <c r="M19" s="42"/>
      <c r="N19" s="25" t="s">
        <v>16</v>
      </c>
      <c r="O19" s="12">
        <v>667</v>
      </c>
      <c r="P19" s="12">
        <v>0</v>
      </c>
      <c r="Q19" s="12">
        <v>27</v>
      </c>
      <c r="R19" s="12">
        <f t="shared" si="0"/>
        <v>694</v>
      </c>
      <c r="S19" s="8">
        <f t="shared" si="1"/>
        <v>11479</v>
      </c>
    </row>
    <row r="20" spans="1:19" ht="18" x14ac:dyDescent="0.25">
      <c r="A20" s="25" t="s">
        <v>17</v>
      </c>
      <c r="B20" s="2">
        <v>4550</v>
      </c>
      <c r="C20" s="2">
        <v>4006</v>
      </c>
      <c r="D20" s="2">
        <v>526</v>
      </c>
      <c r="E20" s="2">
        <v>172</v>
      </c>
      <c r="F20" s="2">
        <v>237</v>
      </c>
      <c r="G20" s="2">
        <v>514</v>
      </c>
      <c r="H20" s="2">
        <v>98</v>
      </c>
      <c r="I20" s="2">
        <v>17</v>
      </c>
      <c r="J20" s="2">
        <v>59</v>
      </c>
      <c r="K20" s="2">
        <v>166</v>
      </c>
      <c r="L20" s="26"/>
      <c r="M20" s="26"/>
      <c r="N20" s="25" t="s">
        <v>17</v>
      </c>
      <c r="O20" s="2">
        <v>382</v>
      </c>
      <c r="P20" s="2">
        <v>27</v>
      </c>
      <c r="Q20" s="2">
        <v>25</v>
      </c>
      <c r="R20" s="2">
        <f t="shared" si="0"/>
        <v>434</v>
      </c>
      <c r="S20" s="8">
        <f t="shared" si="1"/>
        <v>10779</v>
      </c>
    </row>
    <row r="21" spans="1:19" ht="18" x14ac:dyDescent="0.25">
      <c r="A21" s="25" t="s">
        <v>18</v>
      </c>
      <c r="B21" s="2">
        <v>3580</v>
      </c>
      <c r="C21" s="2">
        <v>7425</v>
      </c>
      <c r="D21" s="2">
        <v>1151</v>
      </c>
      <c r="E21" s="2">
        <v>148</v>
      </c>
      <c r="F21" s="2">
        <v>163</v>
      </c>
      <c r="G21" s="2">
        <v>610</v>
      </c>
      <c r="H21" s="2">
        <v>73</v>
      </c>
      <c r="I21" s="2">
        <v>20</v>
      </c>
      <c r="J21" s="2">
        <v>83</v>
      </c>
      <c r="K21" s="2">
        <v>331</v>
      </c>
      <c r="L21" s="26"/>
      <c r="M21" s="26"/>
      <c r="N21" s="25" t="s">
        <v>18</v>
      </c>
      <c r="O21" s="2">
        <v>320</v>
      </c>
      <c r="P21" s="2">
        <v>24</v>
      </c>
      <c r="Q21" s="2">
        <v>13</v>
      </c>
      <c r="R21" s="2">
        <f t="shared" si="0"/>
        <v>357</v>
      </c>
      <c r="S21" s="8">
        <f t="shared" si="1"/>
        <v>13941</v>
      </c>
    </row>
    <row r="22" spans="1:19" ht="18" x14ac:dyDescent="0.25">
      <c r="A22" s="25" t="s">
        <v>19</v>
      </c>
      <c r="B22" s="2">
        <v>3746</v>
      </c>
      <c r="C22" s="2">
        <v>8832</v>
      </c>
      <c r="D22" s="2">
        <v>2066</v>
      </c>
      <c r="E22" s="2">
        <v>162</v>
      </c>
      <c r="F22" s="2">
        <v>288</v>
      </c>
      <c r="G22" s="2">
        <v>373</v>
      </c>
      <c r="H22" s="2">
        <v>89</v>
      </c>
      <c r="I22" s="2">
        <v>25</v>
      </c>
      <c r="J22" s="2">
        <v>154</v>
      </c>
      <c r="K22" s="2">
        <v>422</v>
      </c>
      <c r="L22" s="26"/>
      <c r="M22" s="26"/>
      <c r="N22" s="25" t="s">
        <v>19</v>
      </c>
      <c r="O22" s="2">
        <v>348</v>
      </c>
      <c r="P22" s="2">
        <v>22</v>
      </c>
      <c r="Q22" s="2">
        <v>6</v>
      </c>
      <c r="R22" s="2">
        <f t="shared" si="0"/>
        <v>376</v>
      </c>
      <c r="S22" s="8">
        <f t="shared" si="1"/>
        <v>16533</v>
      </c>
    </row>
    <row r="23" spans="1:19" ht="18" x14ac:dyDescent="0.25">
      <c r="A23" s="25" t="s">
        <v>20</v>
      </c>
      <c r="B23" s="2">
        <v>4144</v>
      </c>
      <c r="C23" s="2">
        <v>7271</v>
      </c>
      <c r="D23" s="2">
        <v>1608</v>
      </c>
      <c r="E23" s="2">
        <v>362</v>
      </c>
      <c r="F23" s="2">
        <v>319</v>
      </c>
      <c r="G23" s="2">
        <v>1009</v>
      </c>
      <c r="H23" s="2">
        <v>95</v>
      </c>
      <c r="I23" s="2">
        <v>19</v>
      </c>
      <c r="J23" s="2">
        <v>61</v>
      </c>
      <c r="K23" s="2">
        <v>296</v>
      </c>
      <c r="L23" s="26"/>
      <c r="M23" s="26"/>
      <c r="N23" s="25" t="s">
        <v>20</v>
      </c>
      <c r="O23" s="2">
        <v>717</v>
      </c>
      <c r="P23" s="2">
        <v>19</v>
      </c>
      <c r="Q23" s="2">
        <v>26</v>
      </c>
      <c r="R23" s="2">
        <f t="shared" si="0"/>
        <v>762</v>
      </c>
      <c r="S23" s="8">
        <f t="shared" si="1"/>
        <v>15946</v>
      </c>
    </row>
    <row r="24" spans="1:19" ht="18" x14ac:dyDescent="0.25">
      <c r="A24" s="25" t="s">
        <v>21</v>
      </c>
      <c r="B24" s="2">
        <v>573</v>
      </c>
      <c r="C24" s="2">
        <v>1377</v>
      </c>
      <c r="D24" s="2">
        <v>193</v>
      </c>
      <c r="E24" s="2">
        <v>28</v>
      </c>
      <c r="F24" s="2">
        <v>23</v>
      </c>
      <c r="G24" s="2">
        <v>112</v>
      </c>
      <c r="H24" s="2">
        <v>23</v>
      </c>
      <c r="I24" s="2">
        <v>3</v>
      </c>
      <c r="J24" s="2">
        <v>20</v>
      </c>
      <c r="K24" s="2">
        <v>41</v>
      </c>
      <c r="L24" s="26"/>
      <c r="M24" s="26"/>
      <c r="N24" s="25" t="s">
        <v>21</v>
      </c>
      <c r="O24" s="2">
        <v>49</v>
      </c>
      <c r="P24" s="2">
        <v>34</v>
      </c>
      <c r="Q24" s="2">
        <v>4</v>
      </c>
      <c r="R24" s="2">
        <f t="shared" si="0"/>
        <v>87</v>
      </c>
      <c r="S24" s="8">
        <f t="shared" si="1"/>
        <v>2480</v>
      </c>
    </row>
    <row r="25" spans="1:19" ht="18" x14ac:dyDescent="0.25">
      <c r="A25" s="25" t="s">
        <v>22</v>
      </c>
      <c r="B25" s="2">
        <v>4770</v>
      </c>
      <c r="C25" s="2">
        <v>7340</v>
      </c>
      <c r="D25" s="2">
        <v>1106</v>
      </c>
      <c r="E25" s="2">
        <v>214</v>
      </c>
      <c r="F25" s="2">
        <v>253</v>
      </c>
      <c r="G25" s="2">
        <v>911</v>
      </c>
      <c r="H25" s="2">
        <v>88</v>
      </c>
      <c r="I25" s="2">
        <v>44</v>
      </c>
      <c r="J25" s="2">
        <v>106</v>
      </c>
      <c r="K25" s="2">
        <v>309</v>
      </c>
      <c r="L25" s="26"/>
      <c r="M25" s="26"/>
      <c r="N25" s="25" t="s">
        <v>22</v>
      </c>
      <c r="O25" s="2">
        <v>397</v>
      </c>
      <c r="P25" s="2">
        <v>13</v>
      </c>
      <c r="Q25" s="2">
        <v>16</v>
      </c>
      <c r="R25" s="2">
        <f t="shared" si="0"/>
        <v>426</v>
      </c>
      <c r="S25" s="8">
        <f t="shared" si="1"/>
        <v>15567</v>
      </c>
    </row>
    <row r="26" spans="1:19" ht="18" x14ac:dyDescent="0.25">
      <c r="A26" s="25" t="s">
        <v>23</v>
      </c>
      <c r="B26" s="2">
        <v>9466</v>
      </c>
      <c r="C26" s="2">
        <v>10075</v>
      </c>
      <c r="D26" s="2">
        <v>1338</v>
      </c>
      <c r="E26" s="2">
        <v>487</v>
      </c>
      <c r="F26" s="2">
        <v>572</v>
      </c>
      <c r="G26" s="2">
        <v>970</v>
      </c>
      <c r="H26" s="2">
        <v>175</v>
      </c>
      <c r="I26" s="2">
        <v>49</v>
      </c>
      <c r="J26" s="2">
        <v>119</v>
      </c>
      <c r="K26" s="2">
        <v>440</v>
      </c>
      <c r="L26" s="26"/>
      <c r="M26" s="26"/>
      <c r="N26" s="25" t="s">
        <v>23</v>
      </c>
      <c r="O26" s="2">
        <v>1318</v>
      </c>
      <c r="P26" s="2">
        <v>1</v>
      </c>
      <c r="Q26" s="2">
        <v>34</v>
      </c>
      <c r="R26" s="2">
        <v>1353</v>
      </c>
      <c r="S26" s="8">
        <f t="shared" si="1"/>
        <v>25044</v>
      </c>
    </row>
    <row r="27" spans="1:19" ht="18" x14ac:dyDescent="0.25">
      <c r="A27" s="25" t="s">
        <v>25</v>
      </c>
      <c r="B27" s="2">
        <v>2106</v>
      </c>
      <c r="C27" s="2">
        <v>3375</v>
      </c>
      <c r="D27" s="2">
        <v>538</v>
      </c>
      <c r="E27" s="2">
        <v>83</v>
      </c>
      <c r="F27" s="2">
        <v>120</v>
      </c>
      <c r="G27" s="2">
        <v>320</v>
      </c>
      <c r="H27" s="2">
        <v>34</v>
      </c>
      <c r="I27" s="2">
        <v>18</v>
      </c>
      <c r="J27" s="2">
        <v>38</v>
      </c>
      <c r="K27" s="2">
        <v>160</v>
      </c>
      <c r="L27" s="26"/>
      <c r="M27" s="26"/>
      <c r="N27" s="25" t="s">
        <v>25</v>
      </c>
      <c r="O27" s="2">
        <v>156</v>
      </c>
      <c r="P27" s="2">
        <v>56</v>
      </c>
      <c r="Q27" s="2">
        <v>5</v>
      </c>
      <c r="R27" s="2">
        <v>217</v>
      </c>
      <c r="S27" s="8">
        <f t="shared" si="1"/>
        <v>7009</v>
      </c>
    </row>
    <row r="28" spans="1:19" ht="18" x14ac:dyDescent="0.25">
      <c r="A28" s="25" t="s">
        <v>26</v>
      </c>
      <c r="B28" s="2">
        <v>4421</v>
      </c>
      <c r="C28" s="2">
        <v>10422</v>
      </c>
      <c r="D28" s="2">
        <v>1813</v>
      </c>
      <c r="E28" s="2">
        <v>255</v>
      </c>
      <c r="F28" s="2">
        <v>204</v>
      </c>
      <c r="G28" s="2">
        <v>665</v>
      </c>
      <c r="H28" s="2">
        <v>105</v>
      </c>
      <c r="I28" s="2">
        <v>29</v>
      </c>
      <c r="J28" s="2">
        <v>99</v>
      </c>
      <c r="K28" s="2">
        <v>428</v>
      </c>
      <c r="L28" s="26"/>
      <c r="M28" s="26"/>
      <c r="N28" s="25" t="s">
        <v>26</v>
      </c>
      <c r="O28" s="2">
        <v>302</v>
      </c>
      <c r="P28" s="2">
        <v>39</v>
      </c>
      <c r="Q28" s="2">
        <v>15</v>
      </c>
      <c r="R28" s="2">
        <f>SUM(O28:Q28)</f>
        <v>356</v>
      </c>
      <c r="S28" s="8">
        <f t="shared" si="1"/>
        <v>18797</v>
      </c>
    </row>
    <row r="29" spans="1:19" ht="18" x14ac:dyDescent="0.25">
      <c r="A29" s="25" t="s">
        <v>27</v>
      </c>
      <c r="B29" s="2">
        <v>6144</v>
      </c>
      <c r="C29" s="2">
        <v>7583</v>
      </c>
      <c r="D29" s="2">
        <v>1704</v>
      </c>
      <c r="E29" s="2">
        <v>361</v>
      </c>
      <c r="F29" s="2">
        <v>425</v>
      </c>
      <c r="G29" s="2">
        <v>1387</v>
      </c>
      <c r="H29" s="2">
        <v>205</v>
      </c>
      <c r="I29" s="2">
        <v>29</v>
      </c>
      <c r="J29" s="2">
        <v>108</v>
      </c>
      <c r="K29" s="2">
        <v>369</v>
      </c>
      <c r="L29" s="26"/>
      <c r="M29" s="26"/>
      <c r="N29" s="25" t="s">
        <v>27</v>
      </c>
      <c r="O29" s="2">
        <v>434</v>
      </c>
      <c r="P29" s="2">
        <v>1</v>
      </c>
      <c r="Q29" s="2">
        <v>21</v>
      </c>
      <c r="R29" s="2">
        <f t="shared" si="0"/>
        <v>456</v>
      </c>
      <c r="S29" s="8">
        <f t="shared" si="1"/>
        <v>18771</v>
      </c>
    </row>
    <row r="30" spans="1:19" ht="18" x14ac:dyDescent="0.25">
      <c r="A30" s="25" t="s">
        <v>28</v>
      </c>
      <c r="B30" s="12">
        <v>83735</v>
      </c>
      <c r="C30" s="12">
        <v>74945</v>
      </c>
      <c r="D30" s="12">
        <v>17934</v>
      </c>
      <c r="E30" s="12">
        <v>4451</v>
      </c>
      <c r="F30" s="12">
        <v>4344</v>
      </c>
      <c r="G30" s="12">
        <v>8518</v>
      </c>
      <c r="H30" s="12">
        <v>2065</v>
      </c>
      <c r="I30" s="12">
        <v>233</v>
      </c>
      <c r="J30" s="12">
        <v>1200</v>
      </c>
      <c r="K30" s="12">
        <v>4054</v>
      </c>
      <c r="L30" s="42"/>
      <c r="M30" s="42"/>
      <c r="N30" s="25" t="s">
        <v>28</v>
      </c>
      <c r="O30" s="12">
        <v>3410</v>
      </c>
      <c r="P30" s="12">
        <v>598</v>
      </c>
      <c r="Q30" s="12">
        <v>278</v>
      </c>
      <c r="R30" s="12">
        <f t="shared" si="0"/>
        <v>4286</v>
      </c>
      <c r="S30" s="8">
        <f t="shared" si="1"/>
        <v>205765</v>
      </c>
    </row>
    <row r="31" spans="1:19" ht="18" x14ac:dyDescent="0.25">
      <c r="A31" s="25" t="s">
        <v>29</v>
      </c>
      <c r="B31" s="2">
        <v>3984</v>
      </c>
      <c r="C31" s="2">
        <v>5978</v>
      </c>
      <c r="D31" s="2">
        <v>1341</v>
      </c>
      <c r="E31" s="2">
        <v>177</v>
      </c>
      <c r="F31" s="2">
        <v>223</v>
      </c>
      <c r="G31" s="2">
        <v>630</v>
      </c>
      <c r="H31" s="2">
        <v>80</v>
      </c>
      <c r="I31" s="2">
        <v>27</v>
      </c>
      <c r="J31" s="2">
        <v>83</v>
      </c>
      <c r="K31" s="2">
        <v>215</v>
      </c>
      <c r="L31" s="26"/>
      <c r="M31" s="26"/>
      <c r="N31" s="25" t="s">
        <v>29</v>
      </c>
      <c r="O31" s="2">
        <v>515</v>
      </c>
      <c r="P31" s="2">
        <v>38</v>
      </c>
      <c r="Q31" s="2">
        <v>21</v>
      </c>
      <c r="R31" s="2">
        <f t="shared" si="0"/>
        <v>574</v>
      </c>
      <c r="S31" s="8">
        <f t="shared" si="1"/>
        <v>13312</v>
      </c>
    </row>
    <row r="32" spans="1:19" customFormat="1" ht="18" x14ac:dyDescent="0.25">
      <c r="A32" s="1" t="s">
        <v>30</v>
      </c>
      <c r="B32" s="12">
        <v>150507</v>
      </c>
      <c r="C32" s="12">
        <v>119128</v>
      </c>
      <c r="D32" s="12">
        <v>18149</v>
      </c>
      <c r="E32" s="12">
        <v>6859</v>
      </c>
      <c r="F32" s="12">
        <v>4975</v>
      </c>
      <c r="G32" s="12">
        <v>7986</v>
      </c>
      <c r="H32" s="12">
        <v>6229</v>
      </c>
      <c r="I32" s="12">
        <v>752</v>
      </c>
      <c r="J32" s="12">
        <v>798</v>
      </c>
      <c r="K32" s="12">
        <v>3565</v>
      </c>
      <c r="L32" s="13"/>
      <c r="M32" s="13"/>
      <c r="N32" s="1" t="s">
        <v>30</v>
      </c>
      <c r="O32" s="12">
        <v>6032</v>
      </c>
      <c r="P32" s="12">
        <v>1078</v>
      </c>
      <c r="Q32" s="12">
        <v>152</v>
      </c>
      <c r="R32" s="12">
        <f t="shared" ref="R32" si="5">SUM(O32:Q32)</f>
        <v>7262</v>
      </c>
      <c r="S32" s="8">
        <f t="shared" ref="S32" si="6">SUM(B32:K32)+R32</f>
        <v>326210</v>
      </c>
    </row>
    <row r="33" spans="1:21" ht="18" x14ac:dyDescent="0.25">
      <c r="A33" s="25" t="s">
        <v>32</v>
      </c>
      <c r="B33" s="2">
        <v>19723</v>
      </c>
      <c r="C33" s="2">
        <v>21410</v>
      </c>
      <c r="D33" s="2">
        <v>6451</v>
      </c>
      <c r="E33" s="2">
        <v>1063</v>
      </c>
      <c r="F33" s="2">
        <v>1509</v>
      </c>
      <c r="G33" s="2">
        <v>1327</v>
      </c>
      <c r="H33" s="2">
        <v>327</v>
      </c>
      <c r="I33" s="2">
        <v>74</v>
      </c>
      <c r="J33" s="2">
        <v>289</v>
      </c>
      <c r="K33" s="2">
        <v>1016</v>
      </c>
      <c r="L33" s="26"/>
      <c r="M33" s="26"/>
      <c r="N33" s="25" t="s">
        <v>32</v>
      </c>
      <c r="O33" s="2">
        <v>1847</v>
      </c>
      <c r="P33" s="2">
        <v>55</v>
      </c>
      <c r="Q33" s="2">
        <v>49</v>
      </c>
      <c r="R33" s="2">
        <f t="shared" si="0"/>
        <v>1951</v>
      </c>
      <c r="S33" s="8">
        <f t="shared" si="1"/>
        <v>55140</v>
      </c>
    </row>
    <row r="34" spans="1:21" ht="18" x14ac:dyDescent="0.25">
      <c r="A34" s="25" t="s">
        <v>33</v>
      </c>
      <c r="B34" s="12">
        <v>20013</v>
      </c>
      <c r="C34" s="12">
        <v>20259</v>
      </c>
      <c r="D34" s="12">
        <v>3905</v>
      </c>
      <c r="E34" s="12">
        <v>855</v>
      </c>
      <c r="F34" s="12">
        <v>1371</v>
      </c>
      <c r="G34" s="12">
        <v>2919</v>
      </c>
      <c r="H34" s="12">
        <v>382</v>
      </c>
      <c r="I34" s="12">
        <v>70</v>
      </c>
      <c r="J34" s="12">
        <v>289</v>
      </c>
      <c r="K34" s="12">
        <v>881</v>
      </c>
      <c r="L34" s="42"/>
      <c r="M34" s="42"/>
      <c r="N34" s="25" t="s">
        <v>33</v>
      </c>
      <c r="O34" s="12">
        <v>1088</v>
      </c>
      <c r="P34" s="12">
        <v>175</v>
      </c>
      <c r="Q34" s="12">
        <v>64</v>
      </c>
      <c r="R34" s="12">
        <f t="shared" si="0"/>
        <v>1327</v>
      </c>
      <c r="S34" s="8">
        <f t="shared" si="1"/>
        <v>52271</v>
      </c>
    </row>
    <row r="35" spans="1:21" customFormat="1" ht="18" x14ac:dyDescent="0.25">
      <c r="A35" s="1" t="s">
        <v>34</v>
      </c>
      <c r="B35" s="2">
        <v>61685</v>
      </c>
      <c r="C35" s="2">
        <v>41667</v>
      </c>
      <c r="D35" s="2">
        <v>9767</v>
      </c>
      <c r="E35" s="2">
        <v>2932</v>
      </c>
      <c r="F35" s="2">
        <v>3444</v>
      </c>
      <c r="G35" s="2">
        <v>10826</v>
      </c>
      <c r="H35" s="2">
        <v>1518</v>
      </c>
      <c r="I35" s="2">
        <v>93</v>
      </c>
      <c r="J35" s="2">
        <v>458</v>
      </c>
      <c r="K35" s="2">
        <v>2053</v>
      </c>
      <c r="L35" s="45"/>
      <c r="M35" s="45"/>
      <c r="N35" s="1" t="s">
        <v>34</v>
      </c>
      <c r="O35" s="2">
        <v>2645</v>
      </c>
      <c r="P35" s="2">
        <v>0</v>
      </c>
      <c r="Q35" s="2">
        <v>210</v>
      </c>
      <c r="R35" s="2">
        <f t="shared" ref="R35" si="7">SUM(O35:Q35)</f>
        <v>2855</v>
      </c>
      <c r="S35" s="8">
        <f t="shared" ref="S35" si="8">SUM(B35:K35)+R35</f>
        <v>137298</v>
      </c>
    </row>
    <row r="36" spans="1:21" customFormat="1" ht="18" x14ac:dyDescent="0.25">
      <c r="A36" s="1" t="s">
        <v>35</v>
      </c>
      <c r="B36" s="12">
        <v>9959</v>
      </c>
      <c r="C36" s="12">
        <v>15499</v>
      </c>
      <c r="D36" s="12">
        <v>2958</v>
      </c>
      <c r="E36" s="12">
        <v>514</v>
      </c>
      <c r="F36" s="12">
        <v>561</v>
      </c>
      <c r="G36" s="12">
        <v>1304</v>
      </c>
      <c r="H36" s="12">
        <v>213</v>
      </c>
      <c r="I36" s="12">
        <v>38</v>
      </c>
      <c r="J36" s="12">
        <v>167</v>
      </c>
      <c r="K36" s="12">
        <v>879</v>
      </c>
      <c r="L36" s="13"/>
      <c r="M36" s="13"/>
      <c r="N36" s="1" t="s">
        <v>35</v>
      </c>
      <c r="O36" s="12">
        <v>659</v>
      </c>
      <c r="P36" s="12">
        <v>62</v>
      </c>
      <c r="Q36" s="12">
        <v>31</v>
      </c>
      <c r="R36" s="12">
        <f>SUM(O36:Q36)</f>
        <v>752</v>
      </c>
      <c r="S36" s="8">
        <f>SUM(B36:K36)+R36</f>
        <v>32844</v>
      </c>
    </row>
    <row r="37" spans="1:21" customFormat="1" ht="18" x14ac:dyDescent="0.25">
      <c r="A37" s="1" t="s">
        <v>36</v>
      </c>
      <c r="B37" s="2">
        <v>29099</v>
      </c>
      <c r="C37" s="2">
        <v>35408</v>
      </c>
      <c r="D37" s="2">
        <v>7762</v>
      </c>
      <c r="E37" s="2">
        <v>1709</v>
      </c>
      <c r="F37" s="2">
        <v>4947</v>
      </c>
      <c r="G37" s="2">
        <v>3162</v>
      </c>
      <c r="H37" s="2">
        <v>1862</v>
      </c>
      <c r="I37" s="2">
        <v>112</v>
      </c>
      <c r="J37" s="2">
        <v>279</v>
      </c>
      <c r="K37" s="2">
        <v>1967</v>
      </c>
      <c r="L37" s="45"/>
      <c r="M37" s="45"/>
      <c r="N37" s="1" t="s">
        <v>36</v>
      </c>
      <c r="O37" s="2">
        <v>4681</v>
      </c>
      <c r="P37" s="2">
        <v>0</v>
      </c>
      <c r="Q37" s="2">
        <v>159</v>
      </c>
      <c r="R37" s="2">
        <f t="shared" ref="R37" si="9">SUM(O37:Q37)</f>
        <v>4840</v>
      </c>
      <c r="S37" s="8">
        <f t="shared" ref="S37" si="10">SUM(B37:K37)+R37</f>
        <v>91147</v>
      </c>
    </row>
    <row r="38" spans="1:21" ht="8.25" customHeight="1" x14ac:dyDescent="0.25">
      <c r="A38" s="28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8"/>
      <c r="O38" s="26"/>
      <c r="P38" s="26"/>
      <c r="Q38" s="26"/>
      <c r="R38" s="26"/>
      <c r="S38" s="26"/>
    </row>
    <row r="39" spans="1:21" s="20" customFormat="1" ht="63" customHeight="1" x14ac:dyDescent="0.2">
      <c r="A39" s="17" t="s">
        <v>0</v>
      </c>
      <c r="B39" s="18" t="s">
        <v>83</v>
      </c>
      <c r="C39" s="18" t="s">
        <v>84</v>
      </c>
      <c r="D39" s="18" t="s">
        <v>84</v>
      </c>
      <c r="E39" s="18" t="s">
        <v>83</v>
      </c>
      <c r="F39" s="18" t="s">
        <v>83</v>
      </c>
      <c r="G39" s="18" t="s">
        <v>85</v>
      </c>
      <c r="H39" s="18" t="s">
        <v>83</v>
      </c>
      <c r="I39" s="18" t="s">
        <v>86</v>
      </c>
      <c r="J39" s="18" t="s">
        <v>87</v>
      </c>
      <c r="K39" s="18" t="s">
        <v>84</v>
      </c>
      <c r="L39" s="38"/>
      <c r="M39" s="38"/>
      <c r="N39" s="39" t="s">
        <v>0</v>
      </c>
      <c r="O39" s="19" t="s">
        <v>68</v>
      </c>
      <c r="P39" s="19" t="s">
        <v>69</v>
      </c>
      <c r="Q39" s="19" t="s">
        <v>70</v>
      </c>
      <c r="R39" s="19" t="s">
        <v>71</v>
      </c>
      <c r="S39" s="19" t="s">
        <v>63</v>
      </c>
      <c r="T39" s="11"/>
      <c r="U39" s="11"/>
    </row>
    <row r="40" spans="1:21" s="24" customFormat="1" ht="16.5" customHeight="1" x14ac:dyDescent="0.25">
      <c r="A40" s="21"/>
      <c r="B40" s="22" t="s">
        <v>77</v>
      </c>
      <c r="C40" s="22" t="s">
        <v>72</v>
      </c>
      <c r="D40" s="22" t="s">
        <v>74</v>
      </c>
      <c r="E40" s="22" t="s">
        <v>75</v>
      </c>
      <c r="F40" s="22" t="s">
        <v>73</v>
      </c>
      <c r="G40" s="22" t="s">
        <v>78</v>
      </c>
      <c r="H40" s="22" t="s">
        <v>79</v>
      </c>
      <c r="I40" s="22" t="s">
        <v>80</v>
      </c>
      <c r="J40" s="22" t="s">
        <v>76</v>
      </c>
      <c r="K40" s="40" t="s">
        <v>81</v>
      </c>
      <c r="L40" s="41"/>
      <c r="M40" s="41"/>
      <c r="N40" s="21"/>
      <c r="O40" s="23"/>
      <c r="P40" s="23"/>
      <c r="Q40" s="23"/>
      <c r="R40" s="23"/>
      <c r="S40" s="23"/>
    </row>
    <row r="41" spans="1:21" ht="18" x14ac:dyDescent="0.25">
      <c r="A41" s="25" t="s">
        <v>37</v>
      </c>
      <c r="B41" s="2">
        <v>2028</v>
      </c>
      <c r="C41" s="2">
        <v>5397</v>
      </c>
      <c r="D41" s="2">
        <v>1150</v>
      </c>
      <c r="E41" s="2">
        <v>112</v>
      </c>
      <c r="F41" s="2">
        <v>134</v>
      </c>
      <c r="G41" s="2">
        <v>226</v>
      </c>
      <c r="H41" s="2">
        <v>44</v>
      </c>
      <c r="I41" s="2">
        <v>15</v>
      </c>
      <c r="J41" s="2">
        <v>69</v>
      </c>
      <c r="K41" s="2">
        <v>231</v>
      </c>
      <c r="L41" s="26"/>
      <c r="M41" s="26"/>
      <c r="N41" s="25" t="s">
        <v>37</v>
      </c>
      <c r="O41" s="2">
        <v>305</v>
      </c>
      <c r="P41" s="2">
        <v>22</v>
      </c>
      <c r="Q41" s="2">
        <v>9</v>
      </c>
      <c r="R41" s="2">
        <f>SUM(O41:Q41)</f>
        <v>336</v>
      </c>
      <c r="S41" s="8">
        <f t="shared" ref="S41:S45" si="11">SUM(B41:K41)+R41</f>
        <v>9742</v>
      </c>
    </row>
    <row r="42" spans="1:21" ht="18" x14ac:dyDescent="0.25">
      <c r="A42" s="25" t="s">
        <v>38</v>
      </c>
      <c r="B42" s="12">
        <v>9706</v>
      </c>
      <c r="C42" s="12">
        <v>12916</v>
      </c>
      <c r="D42" s="12">
        <v>2514</v>
      </c>
      <c r="E42" s="12">
        <v>477</v>
      </c>
      <c r="F42" s="12">
        <v>595</v>
      </c>
      <c r="G42" s="12">
        <v>1654</v>
      </c>
      <c r="H42" s="12">
        <v>239</v>
      </c>
      <c r="I42" s="12">
        <v>47</v>
      </c>
      <c r="J42" s="12">
        <v>122</v>
      </c>
      <c r="K42" s="12">
        <v>603</v>
      </c>
      <c r="L42" s="42"/>
      <c r="M42" s="42"/>
      <c r="N42" s="25" t="s">
        <v>38</v>
      </c>
      <c r="O42" s="12">
        <v>719</v>
      </c>
      <c r="P42" s="12">
        <v>27</v>
      </c>
      <c r="Q42" s="12">
        <v>27</v>
      </c>
      <c r="R42" s="12">
        <f>SUM(O42:Q42)</f>
        <v>773</v>
      </c>
      <c r="S42" s="8">
        <f t="shared" si="11"/>
        <v>29646</v>
      </c>
    </row>
    <row r="43" spans="1:21" ht="18" x14ac:dyDescent="0.25">
      <c r="A43" s="25" t="s">
        <v>39</v>
      </c>
      <c r="B43" s="2">
        <v>5123</v>
      </c>
      <c r="C43" s="2">
        <v>6538</v>
      </c>
      <c r="D43" s="2">
        <v>1154</v>
      </c>
      <c r="E43" s="2">
        <v>435</v>
      </c>
      <c r="F43" s="2">
        <v>355</v>
      </c>
      <c r="G43" s="2">
        <v>1619</v>
      </c>
      <c r="H43" s="2">
        <v>184</v>
      </c>
      <c r="I43" s="2">
        <v>28</v>
      </c>
      <c r="J43" s="2">
        <v>94</v>
      </c>
      <c r="K43" s="2">
        <v>340</v>
      </c>
      <c r="L43" s="26"/>
      <c r="M43" s="26"/>
      <c r="N43" s="25" t="s">
        <v>39</v>
      </c>
      <c r="O43" s="2">
        <v>519</v>
      </c>
      <c r="P43" s="2">
        <v>2</v>
      </c>
      <c r="Q43" s="2">
        <v>71</v>
      </c>
      <c r="R43" s="2">
        <f>SUM(O43:Q43)</f>
        <v>592</v>
      </c>
      <c r="S43" s="8">
        <f t="shared" si="11"/>
        <v>16462</v>
      </c>
    </row>
    <row r="44" spans="1:21" ht="18" x14ac:dyDescent="0.25">
      <c r="A44" s="25" t="s">
        <v>40</v>
      </c>
      <c r="B44" s="2">
        <v>9357</v>
      </c>
      <c r="C44" s="2">
        <v>11867</v>
      </c>
      <c r="D44" s="2">
        <v>2697</v>
      </c>
      <c r="E44" s="2">
        <v>847</v>
      </c>
      <c r="F44" s="2">
        <v>624</v>
      </c>
      <c r="G44" s="2">
        <v>961</v>
      </c>
      <c r="H44" s="2">
        <v>497</v>
      </c>
      <c r="I44" s="2">
        <v>28</v>
      </c>
      <c r="J44" s="2">
        <v>75</v>
      </c>
      <c r="K44" s="2">
        <v>478</v>
      </c>
      <c r="L44" s="26"/>
      <c r="M44" s="26"/>
      <c r="N44" s="25" t="s">
        <v>40</v>
      </c>
      <c r="O44" s="2">
        <v>586</v>
      </c>
      <c r="P44" s="2">
        <v>0</v>
      </c>
      <c r="Q44" s="2">
        <v>25</v>
      </c>
      <c r="R44" s="2">
        <f>SUM(O44:Q44)</f>
        <v>611</v>
      </c>
      <c r="S44" s="8">
        <f t="shared" si="11"/>
        <v>28042</v>
      </c>
    </row>
    <row r="45" spans="1:21" ht="18" x14ac:dyDescent="0.25">
      <c r="A45" s="25" t="s">
        <v>42</v>
      </c>
      <c r="B45" s="12">
        <v>13617</v>
      </c>
      <c r="C45" s="12">
        <v>19109</v>
      </c>
      <c r="D45" s="12">
        <v>4914</v>
      </c>
      <c r="E45" s="12">
        <v>1160</v>
      </c>
      <c r="F45" s="12">
        <v>1240</v>
      </c>
      <c r="G45" s="12">
        <v>4703</v>
      </c>
      <c r="H45" s="12">
        <v>464</v>
      </c>
      <c r="I45" s="12">
        <v>83</v>
      </c>
      <c r="J45" s="12">
        <v>257</v>
      </c>
      <c r="K45" s="12">
        <v>825</v>
      </c>
      <c r="L45" s="42"/>
      <c r="M45" s="42"/>
      <c r="N45" s="25" t="s">
        <v>42</v>
      </c>
      <c r="O45" s="12">
        <v>1430</v>
      </c>
      <c r="P45" s="12">
        <v>0</v>
      </c>
      <c r="Q45" s="12">
        <v>82</v>
      </c>
      <c r="R45" s="12">
        <v>1430</v>
      </c>
      <c r="S45" s="8">
        <f t="shared" si="11"/>
        <v>47802</v>
      </c>
    </row>
    <row r="46" spans="1:21" customFormat="1" ht="18" x14ac:dyDescent="0.25">
      <c r="A46" s="1" t="s">
        <v>44</v>
      </c>
      <c r="B46" s="2">
        <v>32812</v>
      </c>
      <c r="C46" s="2">
        <v>26814</v>
      </c>
      <c r="D46" s="2">
        <v>5077</v>
      </c>
      <c r="E46" s="2">
        <v>1749</v>
      </c>
      <c r="F46" s="2">
        <v>1185</v>
      </c>
      <c r="G46" s="2">
        <v>2099</v>
      </c>
      <c r="H46" s="2">
        <v>1707</v>
      </c>
      <c r="I46" s="2">
        <v>69</v>
      </c>
      <c r="J46" s="2">
        <v>171</v>
      </c>
      <c r="K46" s="2">
        <v>1023</v>
      </c>
      <c r="L46" s="45"/>
      <c r="M46" s="45"/>
      <c r="N46" s="1" t="s">
        <v>44</v>
      </c>
      <c r="O46" s="2">
        <v>3027</v>
      </c>
      <c r="P46" s="2">
        <v>101</v>
      </c>
      <c r="Q46" s="2">
        <v>83</v>
      </c>
      <c r="R46" s="2">
        <f t="shared" ref="R46" si="12">SUM(O46:Q46)</f>
        <v>3211</v>
      </c>
      <c r="S46" s="8">
        <f t="shared" ref="S46" si="13">SUM(B46:K46)+R46</f>
        <v>75917</v>
      </c>
    </row>
    <row r="47" spans="1:21" ht="18" x14ac:dyDescent="0.25">
      <c r="A47" s="25" t="s">
        <v>45</v>
      </c>
      <c r="B47" s="2">
        <v>21185</v>
      </c>
      <c r="C47" s="2">
        <v>29581</v>
      </c>
      <c r="D47" s="2">
        <v>6194</v>
      </c>
      <c r="E47" s="2">
        <v>1432</v>
      </c>
      <c r="F47" s="2">
        <v>1505</v>
      </c>
      <c r="G47" s="2">
        <v>5348</v>
      </c>
      <c r="H47" s="2">
        <v>744</v>
      </c>
      <c r="I47" s="2">
        <v>111</v>
      </c>
      <c r="J47" s="2">
        <v>413</v>
      </c>
      <c r="K47" s="2">
        <v>1330</v>
      </c>
      <c r="L47" s="26"/>
      <c r="M47" s="26"/>
      <c r="N47" s="25" t="s">
        <v>45</v>
      </c>
      <c r="O47" s="2">
        <v>1746</v>
      </c>
      <c r="P47" s="2">
        <v>73</v>
      </c>
      <c r="Q47" s="2">
        <v>144</v>
      </c>
      <c r="R47" s="2">
        <f t="shared" si="0"/>
        <v>1963</v>
      </c>
      <c r="S47" s="8">
        <f t="shared" ref="S47:S72" si="14">SUM(B47:K47)+R47</f>
        <v>69806</v>
      </c>
    </row>
    <row r="48" spans="1:21" ht="18" x14ac:dyDescent="0.25">
      <c r="A48" s="25" t="s">
        <v>46</v>
      </c>
      <c r="B48" s="12">
        <v>15240</v>
      </c>
      <c r="C48" s="12">
        <v>16467</v>
      </c>
      <c r="D48" s="12">
        <v>4163</v>
      </c>
      <c r="E48" s="12">
        <v>1001</v>
      </c>
      <c r="F48" s="12">
        <v>1075</v>
      </c>
      <c r="G48" s="12">
        <v>4107</v>
      </c>
      <c r="H48" s="12">
        <v>397</v>
      </c>
      <c r="I48" s="12">
        <v>63</v>
      </c>
      <c r="J48" s="12">
        <v>265</v>
      </c>
      <c r="K48" s="12">
        <v>815</v>
      </c>
      <c r="L48" s="42"/>
      <c r="M48" s="42"/>
      <c r="N48" s="25" t="s">
        <v>46</v>
      </c>
      <c r="O48" s="12">
        <v>1401</v>
      </c>
      <c r="P48" s="12">
        <v>168</v>
      </c>
      <c r="Q48" s="12">
        <v>74</v>
      </c>
      <c r="R48" s="12">
        <f>SUM(O48:Q48)</f>
        <v>1643</v>
      </c>
      <c r="S48" s="8">
        <f t="shared" si="14"/>
        <v>45236</v>
      </c>
    </row>
    <row r="49" spans="1:19" ht="18" x14ac:dyDescent="0.25">
      <c r="A49" s="25" t="s">
        <v>47</v>
      </c>
      <c r="B49" s="2">
        <v>2323</v>
      </c>
      <c r="C49" s="2">
        <v>4746</v>
      </c>
      <c r="D49" s="2">
        <v>1234</v>
      </c>
      <c r="E49" s="2">
        <v>148</v>
      </c>
      <c r="F49" s="2">
        <v>178</v>
      </c>
      <c r="G49" s="2">
        <v>729</v>
      </c>
      <c r="H49" s="2">
        <v>92</v>
      </c>
      <c r="I49" s="2">
        <v>19</v>
      </c>
      <c r="J49" s="2">
        <v>78</v>
      </c>
      <c r="K49" s="2">
        <v>260</v>
      </c>
      <c r="L49" s="26"/>
      <c r="M49" s="26"/>
      <c r="N49" s="25" t="s">
        <v>47</v>
      </c>
      <c r="O49" s="2">
        <v>204</v>
      </c>
      <c r="P49" s="2">
        <v>11</v>
      </c>
      <c r="Q49" s="2">
        <v>21</v>
      </c>
      <c r="R49" s="2">
        <f t="shared" si="0"/>
        <v>236</v>
      </c>
      <c r="S49" s="8">
        <f t="shared" si="14"/>
        <v>10043</v>
      </c>
    </row>
    <row r="50" spans="1:19" s="46" customFormat="1" ht="18" x14ac:dyDescent="0.25">
      <c r="A50" s="47" t="s">
        <v>48</v>
      </c>
      <c r="B50" s="14">
        <v>1636</v>
      </c>
      <c r="C50" s="14">
        <v>2967</v>
      </c>
      <c r="D50" s="14">
        <v>552</v>
      </c>
      <c r="E50" s="14">
        <v>123</v>
      </c>
      <c r="F50" s="14">
        <v>92</v>
      </c>
      <c r="G50" s="14">
        <v>375</v>
      </c>
      <c r="H50" s="14">
        <v>39</v>
      </c>
      <c r="I50" s="14">
        <v>10</v>
      </c>
      <c r="J50" s="14">
        <v>37</v>
      </c>
      <c r="K50" s="14">
        <v>141</v>
      </c>
      <c r="L50" s="48"/>
      <c r="M50" s="48"/>
      <c r="N50" s="47" t="s">
        <v>48</v>
      </c>
      <c r="O50" s="14">
        <v>114</v>
      </c>
      <c r="P50" s="14">
        <v>0</v>
      </c>
      <c r="Q50" s="14">
        <v>9</v>
      </c>
      <c r="R50" s="14">
        <f t="shared" ref="R50" si="15">SUM(O50:Q50)</f>
        <v>123</v>
      </c>
      <c r="S50" s="15">
        <v>6095</v>
      </c>
    </row>
    <row r="51" spans="1:19" ht="18" x14ac:dyDescent="0.25">
      <c r="A51" s="25" t="s">
        <v>49</v>
      </c>
      <c r="B51" s="12">
        <v>2952</v>
      </c>
      <c r="C51" s="12">
        <v>4406</v>
      </c>
      <c r="D51" s="12">
        <v>620</v>
      </c>
      <c r="E51" s="12">
        <v>153</v>
      </c>
      <c r="F51" s="12">
        <v>160</v>
      </c>
      <c r="G51" s="12">
        <v>496</v>
      </c>
      <c r="H51" s="12">
        <v>65</v>
      </c>
      <c r="I51" s="12">
        <v>21</v>
      </c>
      <c r="J51" s="12">
        <v>66</v>
      </c>
      <c r="K51" s="12">
        <v>237</v>
      </c>
      <c r="L51" s="42"/>
      <c r="M51" s="42"/>
      <c r="N51" s="25" t="s">
        <v>49</v>
      </c>
      <c r="O51" s="12">
        <v>128</v>
      </c>
      <c r="P51" s="12">
        <v>15</v>
      </c>
      <c r="Q51" s="12">
        <v>12</v>
      </c>
      <c r="R51" s="12">
        <f t="shared" si="0"/>
        <v>155</v>
      </c>
      <c r="S51" s="8">
        <f t="shared" si="14"/>
        <v>9331</v>
      </c>
    </row>
    <row r="52" spans="1:19" ht="18" x14ac:dyDescent="0.25">
      <c r="A52" s="25" t="s">
        <v>50</v>
      </c>
      <c r="B52" s="12">
        <v>10160</v>
      </c>
      <c r="C52" s="12">
        <v>9923</v>
      </c>
      <c r="D52" s="12">
        <v>1371</v>
      </c>
      <c r="E52" s="12">
        <v>521</v>
      </c>
      <c r="F52" s="12">
        <v>519</v>
      </c>
      <c r="G52" s="12">
        <v>1381</v>
      </c>
      <c r="H52" s="12">
        <v>207</v>
      </c>
      <c r="I52" s="12">
        <v>51</v>
      </c>
      <c r="J52" s="12">
        <v>127</v>
      </c>
      <c r="K52" s="12">
        <v>472</v>
      </c>
      <c r="L52" s="42"/>
      <c r="M52" s="42"/>
      <c r="N52" s="25" t="s">
        <v>50</v>
      </c>
      <c r="O52" s="12">
        <v>1276</v>
      </c>
      <c r="P52" s="12">
        <v>2</v>
      </c>
      <c r="Q52" s="12">
        <f>34+1+1+5+5</f>
        <v>46</v>
      </c>
      <c r="R52" s="12">
        <f t="shared" si="0"/>
        <v>1324</v>
      </c>
      <c r="S52" s="8">
        <f t="shared" si="14"/>
        <v>26056</v>
      </c>
    </row>
    <row r="53" spans="1:19" ht="18" x14ac:dyDescent="0.25">
      <c r="A53" s="25" t="s">
        <v>51</v>
      </c>
      <c r="B53" s="12">
        <v>7503</v>
      </c>
      <c r="C53" s="12">
        <v>15583</v>
      </c>
      <c r="D53" s="12">
        <v>1799</v>
      </c>
      <c r="E53" s="12">
        <v>382</v>
      </c>
      <c r="F53" s="12">
        <v>435</v>
      </c>
      <c r="G53" s="12">
        <v>714</v>
      </c>
      <c r="H53" s="12">
        <v>138</v>
      </c>
      <c r="I53" s="12">
        <v>37</v>
      </c>
      <c r="J53" s="12">
        <v>124</v>
      </c>
      <c r="K53" s="12">
        <v>868</v>
      </c>
      <c r="L53" s="42"/>
      <c r="M53" s="42"/>
      <c r="N53" s="25" t="s">
        <v>51</v>
      </c>
      <c r="O53" s="12">
        <v>775</v>
      </c>
      <c r="P53" s="12">
        <v>86</v>
      </c>
      <c r="Q53" s="12">
        <v>23</v>
      </c>
      <c r="R53" s="12">
        <f t="shared" si="0"/>
        <v>884</v>
      </c>
      <c r="S53" s="8">
        <f t="shared" si="14"/>
        <v>28467</v>
      </c>
    </row>
    <row r="54" spans="1:19" ht="18" x14ac:dyDescent="0.25">
      <c r="A54" s="25" t="s">
        <v>52</v>
      </c>
      <c r="B54" s="2">
        <v>133673</v>
      </c>
      <c r="C54" s="2">
        <v>122129</v>
      </c>
      <c r="D54" s="2">
        <v>27550</v>
      </c>
      <c r="E54" s="2">
        <v>7514</v>
      </c>
      <c r="F54" s="2">
        <v>7163</v>
      </c>
      <c r="G54" s="2">
        <v>10327</v>
      </c>
      <c r="H54" s="2">
        <v>6681</v>
      </c>
      <c r="I54" s="2">
        <v>393</v>
      </c>
      <c r="J54" s="2">
        <v>1216</v>
      </c>
      <c r="K54" s="2">
        <v>6672</v>
      </c>
      <c r="L54" s="26"/>
      <c r="M54" s="26"/>
      <c r="N54" s="25" t="s">
        <v>52</v>
      </c>
      <c r="O54" s="2">
        <v>12896</v>
      </c>
      <c r="P54" s="2">
        <v>623</v>
      </c>
      <c r="Q54" s="2">
        <v>322</v>
      </c>
      <c r="R54" s="2">
        <f t="shared" si="0"/>
        <v>13841</v>
      </c>
      <c r="S54" s="8">
        <f t="shared" si="14"/>
        <v>337159</v>
      </c>
    </row>
    <row r="55" spans="1:19" ht="18" x14ac:dyDescent="0.25">
      <c r="A55" s="25" t="s">
        <v>53</v>
      </c>
      <c r="B55" s="2">
        <v>5293</v>
      </c>
      <c r="C55" s="2">
        <v>7955</v>
      </c>
      <c r="D55" s="2">
        <v>1639</v>
      </c>
      <c r="E55" s="2">
        <v>362</v>
      </c>
      <c r="F55" s="2">
        <v>282</v>
      </c>
      <c r="G55" s="2">
        <v>938</v>
      </c>
      <c r="H55" s="2">
        <v>341</v>
      </c>
      <c r="I55" s="2">
        <v>23</v>
      </c>
      <c r="J55" s="2">
        <v>72</v>
      </c>
      <c r="K55" s="2">
        <v>411</v>
      </c>
      <c r="L55" s="26"/>
      <c r="M55" s="26"/>
      <c r="N55" s="25" t="s">
        <v>53</v>
      </c>
      <c r="O55" s="2">
        <v>688</v>
      </c>
      <c r="P55" s="2">
        <v>16</v>
      </c>
      <c r="Q55" s="2">
        <v>63</v>
      </c>
      <c r="R55" s="2">
        <f>SUM(O55:Q55)</f>
        <v>767</v>
      </c>
      <c r="S55" s="8">
        <f t="shared" si="14"/>
        <v>18083</v>
      </c>
    </row>
    <row r="56" spans="1:19" ht="18" x14ac:dyDescent="0.25">
      <c r="A56" s="25" t="s">
        <v>54</v>
      </c>
      <c r="B56" s="2">
        <v>4534</v>
      </c>
      <c r="C56" s="2">
        <v>6502</v>
      </c>
      <c r="D56" s="2">
        <v>850</v>
      </c>
      <c r="E56" s="2">
        <v>211</v>
      </c>
      <c r="F56" s="2">
        <v>232</v>
      </c>
      <c r="G56" s="2">
        <v>680</v>
      </c>
      <c r="H56" s="2">
        <v>105</v>
      </c>
      <c r="I56" s="2">
        <v>15</v>
      </c>
      <c r="J56" s="2">
        <v>100</v>
      </c>
      <c r="K56" s="2">
        <v>284</v>
      </c>
      <c r="L56" s="26"/>
      <c r="M56" s="26"/>
      <c r="N56" s="25" t="s">
        <v>54</v>
      </c>
      <c r="O56" s="2">
        <v>391</v>
      </c>
      <c r="P56" s="2">
        <v>17</v>
      </c>
      <c r="Q56" s="2">
        <v>3</v>
      </c>
      <c r="R56" s="2">
        <v>417</v>
      </c>
      <c r="S56" s="8">
        <f t="shared" si="14"/>
        <v>13930</v>
      </c>
    </row>
    <row r="57" spans="1:19" ht="18" x14ac:dyDescent="0.25">
      <c r="A57" s="25" t="s">
        <v>55</v>
      </c>
      <c r="B57" s="12">
        <v>11486</v>
      </c>
      <c r="C57" s="12">
        <v>6275</v>
      </c>
      <c r="D57" s="12">
        <v>973</v>
      </c>
      <c r="E57" s="12">
        <v>1501</v>
      </c>
      <c r="F57" s="12">
        <v>403</v>
      </c>
      <c r="G57" s="12">
        <v>4305</v>
      </c>
      <c r="H57" s="12">
        <v>460</v>
      </c>
      <c r="I57" s="12">
        <v>28</v>
      </c>
      <c r="J57" s="12">
        <v>141</v>
      </c>
      <c r="K57" s="12">
        <v>304</v>
      </c>
      <c r="L57" s="42"/>
      <c r="M57" s="42"/>
      <c r="N57" s="25" t="s">
        <v>55</v>
      </c>
      <c r="O57" s="12">
        <v>403</v>
      </c>
      <c r="P57" s="12">
        <v>55</v>
      </c>
      <c r="Q57" s="12">
        <v>98</v>
      </c>
      <c r="R57" s="12">
        <f>SUM(O57:Q57)</f>
        <v>556</v>
      </c>
      <c r="S57" s="8">
        <f t="shared" si="14"/>
        <v>26432</v>
      </c>
    </row>
    <row r="58" spans="1:19" customFormat="1" ht="18" x14ac:dyDescent="0.25">
      <c r="A58" s="1" t="s">
        <v>56</v>
      </c>
      <c r="B58" s="12">
        <v>17482</v>
      </c>
      <c r="C58" s="12">
        <v>18557</v>
      </c>
      <c r="D58" s="12">
        <v>4312</v>
      </c>
      <c r="E58" s="12">
        <v>2403</v>
      </c>
      <c r="F58" s="12">
        <v>1050</v>
      </c>
      <c r="G58" s="12">
        <v>5669</v>
      </c>
      <c r="H58" s="12">
        <v>1145</v>
      </c>
      <c r="I58" s="12">
        <v>71</v>
      </c>
      <c r="J58" s="12">
        <v>266</v>
      </c>
      <c r="K58" s="12">
        <v>1065</v>
      </c>
      <c r="L58" s="13"/>
      <c r="M58" s="13"/>
      <c r="N58" s="1" t="s">
        <v>56</v>
      </c>
      <c r="O58" s="12">
        <v>1474</v>
      </c>
      <c r="P58" s="12">
        <v>142</v>
      </c>
      <c r="Q58" s="12">
        <v>168</v>
      </c>
      <c r="R58" s="12">
        <f t="shared" ref="R58" si="16">SUM(O58:Q58)</f>
        <v>1784</v>
      </c>
      <c r="S58" s="8">
        <f t="shared" ref="S58" si="17">SUM(B58:K58)+R58</f>
        <v>53804</v>
      </c>
    </row>
    <row r="59" spans="1:19" ht="18" x14ac:dyDescent="0.25">
      <c r="A59" s="25" t="s">
        <v>57</v>
      </c>
      <c r="B59" s="2">
        <v>5904</v>
      </c>
      <c r="C59" s="2">
        <v>8885</v>
      </c>
      <c r="D59" s="2">
        <v>1385</v>
      </c>
      <c r="E59" s="2">
        <v>270</v>
      </c>
      <c r="F59" s="2">
        <v>409</v>
      </c>
      <c r="G59" s="2">
        <v>1562</v>
      </c>
      <c r="H59" s="2">
        <v>184</v>
      </c>
      <c r="I59" s="2">
        <v>29</v>
      </c>
      <c r="J59" s="2">
        <v>108</v>
      </c>
      <c r="K59" s="2">
        <v>335</v>
      </c>
      <c r="L59" s="26"/>
      <c r="M59" s="26"/>
      <c r="N59" s="25" t="s">
        <v>57</v>
      </c>
      <c r="O59" s="2">
        <v>570</v>
      </c>
      <c r="P59" s="2">
        <v>1</v>
      </c>
      <c r="Q59" s="2">
        <v>22</v>
      </c>
      <c r="R59" s="2">
        <f t="shared" si="0"/>
        <v>593</v>
      </c>
      <c r="S59" s="8">
        <f t="shared" si="14"/>
        <v>19664</v>
      </c>
    </row>
    <row r="60" spans="1:19" ht="18" x14ac:dyDescent="0.25">
      <c r="A60" s="25" t="s">
        <v>58</v>
      </c>
      <c r="B60" s="12">
        <v>4207</v>
      </c>
      <c r="C60" s="12">
        <v>7077</v>
      </c>
      <c r="D60" s="12">
        <v>1346</v>
      </c>
      <c r="E60" s="12">
        <v>230</v>
      </c>
      <c r="F60" s="12">
        <v>299</v>
      </c>
      <c r="G60" s="12">
        <v>1229</v>
      </c>
      <c r="H60" s="12">
        <v>130</v>
      </c>
      <c r="I60" s="12">
        <v>21</v>
      </c>
      <c r="J60" s="12">
        <v>85</v>
      </c>
      <c r="K60" s="12">
        <v>276</v>
      </c>
      <c r="L60" s="42"/>
      <c r="M60" s="42"/>
      <c r="N60" s="25" t="s">
        <v>58</v>
      </c>
      <c r="O60" s="12">
        <v>666</v>
      </c>
      <c r="P60" s="12">
        <v>0</v>
      </c>
      <c r="Q60" s="12">
        <v>32</v>
      </c>
      <c r="R60" s="12">
        <f t="shared" si="0"/>
        <v>698</v>
      </c>
      <c r="S60" s="8">
        <f t="shared" si="14"/>
        <v>15598</v>
      </c>
    </row>
    <row r="61" spans="1:19" ht="18" x14ac:dyDescent="0.25">
      <c r="A61" s="25" t="s">
        <v>59</v>
      </c>
      <c r="B61" s="12">
        <v>6364</v>
      </c>
      <c r="C61" s="12">
        <v>13166</v>
      </c>
      <c r="D61" s="12">
        <v>2860</v>
      </c>
      <c r="E61" s="12">
        <v>299</v>
      </c>
      <c r="F61" s="12">
        <v>320</v>
      </c>
      <c r="G61" s="12">
        <v>853</v>
      </c>
      <c r="H61" s="12">
        <v>147</v>
      </c>
      <c r="I61" s="12">
        <v>41</v>
      </c>
      <c r="J61" s="12">
        <v>188</v>
      </c>
      <c r="K61" s="12">
        <v>664</v>
      </c>
      <c r="L61" s="42"/>
      <c r="M61" s="42"/>
      <c r="N61" s="25" t="s">
        <v>59</v>
      </c>
      <c r="O61" s="12">
        <v>611</v>
      </c>
      <c r="P61" s="12">
        <v>60</v>
      </c>
      <c r="Q61" s="12">
        <v>13</v>
      </c>
      <c r="R61" s="12">
        <f t="shared" si="0"/>
        <v>684</v>
      </c>
      <c r="S61" s="8">
        <f t="shared" si="14"/>
        <v>25586</v>
      </c>
    </row>
    <row r="62" spans="1:19" ht="18" x14ac:dyDescent="0.25">
      <c r="A62" s="25" t="s">
        <v>60</v>
      </c>
      <c r="B62" s="12">
        <v>107687</v>
      </c>
      <c r="C62" s="12">
        <v>78575</v>
      </c>
      <c r="D62" s="12">
        <v>11775</v>
      </c>
      <c r="E62" s="12">
        <v>6955</v>
      </c>
      <c r="F62" s="12">
        <v>3183</v>
      </c>
      <c r="G62" s="12">
        <v>5972</v>
      </c>
      <c r="H62" s="12">
        <v>5192</v>
      </c>
      <c r="I62" s="12">
        <v>128</v>
      </c>
      <c r="J62" s="12">
        <v>430</v>
      </c>
      <c r="K62" s="12">
        <v>2091</v>
      </c>
      <c r="L62" s="42"/>
      <c r="M62" s="42"/>
      <c r="N62" s="25" t="s">
        <v>60</v>
      </c>
      <c r="O62" s="12">
        <v>7109</v>
      </c>
      <c r="P62" s="12">
        <v>0</v>
      </c>
      <c r="Q62" s="12">
        <v>290</v>
      </c>
      <c r="R62" s="12">
        <f t="shared" si="0"/>
        <v>7399</v>
      </c>
      <c r="S62" s="8">
        <f t="shared" si="14"/>
        <v>229387</v>
      </c>
    </row>
    <row r="63" spans="1:19" ht="18" x14ac:dyDescent="0.25">
      <c r="A63" s="25" t="s">
        <v>61</v>
      </c>
      <c r="B63" s="2">
        <v>2167</v>
      </c>
      <c r="C63" s="2">
        <v>7056</v>
      </c>
      <c r="D63" s="2">
        <v>1353</v>
      </c>
      <c r="E63" s="2">
        <v>121</v>
      </c>
      <c r="F63" s="2">
        <v>121</v>
      </c>
      <c r="G63" s="2">
        <v>241</v>
      </c>
      <c r="H63" s="2">
        <v>46</v>
      </c>
      <c r="I63" s="2">
        <v>11</v>
      </c>
      <c r="J63" s="2">
        <v>66</v>
      </c>
      <c r="K63" s="2">
        <v>187</v>
      </c>
      <c r="L63" s="26"/>
      <c r="M63" s="26"/>
      <c r="N63" s="25" t="s">
        <v>61</v>
      </c>
      <c r="O63" s="2">
        <v>328</v>
      </c>
      <c r="P63" s="2">
        <v>2</v>
      </c>
      <c r="Q63" s="2">
        <v>5</v>
      </c>
      <c r="R63" s="2">
        <f t="shared" si="0"/>
        <v>335</v>
      </c>
      <c r="S63" s="8">
        <f t="shared" si="14"/>
        <v>11704</v>
      </c>
    </row>
    <row r="64" spans="1:19" ht="18.75" thickBot="1" x14ac:dyDescent="0.3">
      <c r="A64" s="29" t="s">
        <v>62</v>
      </c>
      <c r="B64" s="3">
        <v>1827</v>
      </c>
      <c r="C64" s="3">
        <v>3370</v>
      </c>
      <c r="D64" s="3">
        <v>542</v>
      </c>
      <c r="E64" s="3">
        <v>102</v>
      </c>
      <c r="F64" s="3">
        <v>106</v>
      </c>
      <c r="G64" s="3">
        <v>310</v>
      </c>
      <c r="H64" s="3">
        <v>51</v>
      </c>
      <c r="I64" s="3">
        <v>9</v>
      </c>
      <c r="J64" s="3">
        <v>35</v>
      </c>
      <c r="K64" s="3">
        <v>179</v>
      </c>
      <c r="L64" s="26"/>
      <c r="M64" s="26"/>
      <c r="N64" s="29" t="s">
        <v>62</v>
      </c>
      <c r="O64" s="3">
        <v>119</v>
      </c>
      <c r="P64" s="3">
        <v>20</v>
      </c>
      <c r="Q64" s="3">
        <v>5</v>
      </c>
      <c r="R64" s="2">
        <f t="shared" si="0"/>
        <v>144</v>
      </c>
      <c r="S64" s="9">
        <f t="shared" si="14"/>
        <v>6675</v>
      </c>
    </row>
    <row r="65" spans="1:19" ht="18.75" thickBot="1" x14ac:dyDescent="0.3">
      <c r="A65" s="30" t="s">
        <v>64</v>
      </c>
      <c r="B65" s="4">
        <f>SUM(B5:B64)</f>
        <v>1117174</v>
      </c>
      <c r="C65" s="4">
        <f t="shared" ref="C65:O65" si="18">SUM(C5:C64)</f>
        <v>1086018</v>
      </c>
      <c r="D65" s="4">
        <f t="shared" si="18"/>
        <v>224618</v>
      </c>
      <c r="E65" s="4">
        <f t="shared" si="18"/>
        <v>66809</v>
      </c>
      <c r="F65" s="4">
        <f t="shared" si="18"/>
        <v>63454</v>
      </c>
      <c r="G65" s="4">
        <f t="shared" si="18"/>
        <v>136335</v>
      </c>
      <c r="H65" s="4">
        <f t="shared" si="18"/>
        <v>39132</v>
      </c>
      <c r="I65" s="4">
        <f t="shared" si="18"/>
        <v>4048</v>
      </c>
      <c r="J65" s="4">
        <f t="shared" si="18"/>
        <v>13074</v>
      </c>
      <c r="K65" s="4">
        <f t="shared" si="18"/>
        <v>48991</v>
      </c>
      <c r="L65" s="26"/>
      <c r="M65" s="26"/>
      <c r="N65" s="30" t="s">
        <v>64</v>
      </c>
      <c r="O65" s="4">
        <f t="shared" si="18"/>
        <v>81382</v>
      </c>
      <c r="P65" s="4">
        <f>SUM(P5:P64)</f>
        <v>4434</v>
      </c>
      <c r="Q65" s="4">
        <f>SUM(Q5:Q64)</f>
        <v>3665</v>
      </c>
      <c r="R65" s="4">
        <f>SUM(R5:R64)</f>
        <v>89405</v>
      </c>
      <c r="S65" s="4">
        <f t="shared" si="14"/>
        <v>2889058</v>
      </c>
    </row>
    <row r="66" spans="1:19" ht="18" x14ac:dyDescent="0.25">
      <c r="A66" s="31" t="s">
        <v>3</v>
      </c>
      <c r="B66" s="2">
        <v>113896</v>
      </c>
      <c r="C66" s="2">
        <v>12737</v>
      </c>
      <c r="D66" s="2">
        <v>2282</v>
      </c>
      <c r="E66" s="2">
        <v>4201</v>
      </c>
      <c r="F66" s="2">
        <v>1091</v>
      </c>
      <c r="G66" s="2">
        <v>2922</v>
      </c>
      <c r="H66" s="2">
        <v>819</v>
      </c>
      <c r="I66" s="2">
        <v>69</v>
      </c>
      <c r="J66" s="2">
        <v>293</v>
      </c>
      <c r="K66" s="2">
        <v>269</v>
      </c>
      <c r="L66" s="26"/>
      <c r="M66" s="26"/>
      <c r="N66" s="31" t="s">
        <v>3</v>
      </c>
      <c r="O66" s="2">
        <v>2460</v>
      </c>
      <c r="P66" s="2">
        <v>0</v>
      </c>
      <c r="Q66" s="2">
        <v>188</v>
      </c>
      <c r="R66" s="2">
        <f>SUM(O66:Q66)</f>
        <v>2648</v>
      </c>
      <c r="S66" s="8">
        <f t="shared" si="14"/>
        <v>141227</v>
      </c>
    </row>
    <row r="67" spans="1:19" ht="18" x14ac:dyDescent="0.25">
      <c r="A67" s="25" t="s">
        <v>24</v>
      </c>
      <c r="B67" s="2">
        <v>207884</v>
      </c>
      <c r="C67" s="2">
        <v>36753</v>
      </c>
      <c r="D67" s="2">
        <v>7335</v>
      </c>
      <c r="E67" s="2">
        <v>21711</v>
      </c>
      <c r="F67" s="2">
        <v>3490</v>
      </c>
      <c r="G67" s="2">
        <v>17569</v>
      </c>
      <c r="H67" s="2">
        <v>3272</v>
      </c>
      <c r="I67" s="2">
        <v>263</v>
      </c>
      <c r="J67" s="2">
        <v>993</v>
      </c>
      <c r="K67" s="2">
        <v>638</v>
      </c>
      <c r="L67" s="26"/>
      <c r="M67" s="26"/>
      <c r="N67" s="25" t="s">
        <v>24</v>
      </c>
      <c r="O67" s="2">
        <v>6970</v>
      </c>
      <c r="P67" s="2">
        <v>0</v>
      </c>
      <c r="Q67" s="2">
        <v>1102</v>
      </c>
      <c r="R67" s="2">
        <f>SUM(O67:Q67)</f>
        <v>8072</v>
      </c>
      <c r="S67" s="8">
        <f t="shared" si="14"/>
        <v>307980</v>
      </c>
    </row>
    <row r="68" spans="1:19" ht="18" x14ac:dyDescent="0.25">
      <c r="A68" s="25" t="s">
        <v>31</v>
      </c>
      <c r="B68" s="2">
        <v>169743</v>
      </c>
      <c r="C68" s="2">
        <v>29263</v>
      </c>
      <c r="D68" s="2">
        <v>2973</v>
      </c>
      <c r="E68" s="2">
        <v>21625</v>
      </c>
      <c r="F68" s="2">
        <v>4369</v>
      </c>
      <c r="G68" s="2">
        <v>17658</v>
      </c>
      <c r="H68" s="2">
        <v>7343</v>
      </c>
      <c r="I68" s="2">
        <v>159</v>
      </c>
      <c r="J68" s="2">
        <v>1180</v>
      </c>
      <c r="K68" s="2">
        <v>420</v>
      </c>
      <c r="L68" s="26"/>
      <c r="M68" s="26"/>
      <c r="N68" s="25" t="s">
        <v>31</v>
      </c>
      <c r="O68" s="2">
        <v>5264</v>
      </c>
      <c r="P68" s="2">
        <v>0</v>
      </c>
      <c r="Q68" s="2">
        <v>816</v>
      </c>
      <c r="R68" s="2">
        <f>SUM(O68:Q68)</f>
        <v>6080</v>
      </c>
      <c r="S68" s="8">
        <f t="shared" si="14"/>
        <v>260813</v>
      </c>
    </row>
    <row r="69" spans="1:19" ht="18" x14ac:dyDescent="0.25">
      <c r="A69" s="25" t="s">
        <v>41</v>
      </c>
      <c r="B69" s="2">
        <v>164672</v>
      </c>
      <c r="C69" s="2">
        <v>41960</v>
      </c>
      <c r="D69" s="2">
        <v>7975</v>
      </c>
      <c r="E69" s="2">
        <v>9378</v>
      </c>
      <c r="F69" s="2">
        <v>3277</v>
      </c>
      <c r="G69" s="2">
        <v>8397</v>
      </c>
      <c r="H69" s="2">
        <v>2415</v>
      </c>
      <c r="I69" s="2">
        <v>368</v>
      </c>
      <c r="J69" s="2">
        <v>886</v>
      </c>
      <c r="K69" s="2">
        <v>665</v>
      </c>
      <c r="L69" s="26"/>
      <c r="M69" s="26"/>
      <c r="N69" s="25" t="s">
        <v>41</v>
      </c>
      <c r="O69" s="2">
        <v>4263</v>
      </c>
      <c r="P69" s="2">
        <v>0</v>
      </c>
      <c r="Q69" s="2">
        <v>464</v>
      </c>
      <c r="R69" s="2">
        <f>SUM(O69:Q69)</f>
        <v>4727</v>
      </c>
      <c r="S69" s="8">
        <f t="shared" si="14"/>
        <v>244720</v>
      </c>
    </row>
    <row r="70" spans="1:19" ht="18.75" thickBot="1" x14ac:dyDescent="0.3">
      <c r="A70" s="29" t="s">
        <v>43</v>
      </c>
      <c r="B70" s="2">
        <v>38303</v>
      </c>
      <c r="C70" s="2">
        <v>28220</v>
      </c>
      <c r="D70" s="2">
        <v>5451</v>
      </c>
      <c r="E70" s="2">
        <v>2520</v>
      </c>
      <c r="F70" s="2">
        <v>2081</v>
      </c>
      <c r="G70" s="2">
        <v>1538</v>
      </c>
      <c r="H70" s="2">
        <v>821</v>
      </c>
      <c r="I70" s="2">
        <v>56</v>
      </c>
      <c r="J70" s="2">
        <v>343</v>
      </c>
      <c r="K70" s="2">
        <v>509</v>
      </c>
      <c r="L70" s="26"/>
      <c r="M70" s="26"/>
      <c r="N70" s="29" t="s">
        <v>43</v>
      </c>
      <c r="O70" s="2">
        <v>1207</v>
      </c>
      <c r="P70" s="2">
        <v>0</v>
      </c>
      <c r="Q70" s="2">
        <v>143</v>
      </c>
      <c r="R70" s="2">
        <f>SUM(O70:Q70)</f>
        <v>1350</v>
      </c>
      <c r="S70" s="8">
        <f t="shared" si="14"/>
        <v>81192</v>
      </c>
    </row>
    <row r="71" spans="1:19" ht="18.75" thickBot="1" x14ac:dyDescent="0.3">
      <c r="A71" s="30" t="s">
        <v>65</v>
      </c>
      <c r="B71" s="4">
        <f>SUM(B66:B70)</f>
        <v>694498</v>
      </c>
      <c r="C71" s="4">
        <f t="shared" ref="C71:O71" si="19">SUM(C66:C70)</f>
        <v>148933</v>
      </c>
      <c r="D71" s="4">
        <f t="shared" si="19"/>
        <v>26016</v>
      </c>
      <c r="E71" s="4">
        <f t="shared" si="19"/>
        <v>59435</v>
      </c>
      <c r="F71" s="4">
        <f t="shared" si="19"/>
        <v>14308</v>
      </c>
      <c r="G71" s="4">
        <f t="shared" si="19"/>
        <v>48084</v>
      </c>
      <c r="H71" s="4">
        <f t="shared" si="19"/>
        <v>14670</v>
      </c>
      <c r="I71" s="4">
        <f t="shared" si="19"/>
        <v>915</v>
      </c>
      <c r="J71" s="4">
        <f t="shared" si="19"/>
        <v>3695</v>
      </c>
      <c r="K71" s="4">
        <f t="shared" si="19"/>
        <v>2501</v>
      </c>
      <c r="L71" s="26"/>
      <c r="M71" s="26"/>
      <c r="N71" s="30" t="s">
        <v>65</v>
      </c>
      <c r="O71" s="4">
        <f t="shared" si="19"/>
        <v>20164</v>
      </c>
      <c r="P71" s="4">
        <f>SUM(P66:P70)</f>
        <v>0</v>
      </c>
      <c r="Q71" s="4">
        <f>SUM(Q66:Q70)</f>
        <v>2713</v>
      </c>
      <c r="R71" s="4">
        <f>SUM(R66:R70)</f>
        <v>22877</v>
      </c>
      <c r="S71" s="4">
        <f t="shared" si="14"/>
        <v>1035932</v>
      </c>
    </row>
    <row r="72" spans="1:19" ht="18.75" thickBot="1" x14ac:dyDescent="0.3">
      <c r="A72" s="32" t="s">
        <v>66</v>
      </c>
      <c r="B72" s="5">
        <f>+B65+B71</f>
        <v>1811672</v>
      </c>
      <c r="C72" s="5">
        <f t="shared" ref="C72:O72" si="20">+C65+C71</f>
        <v>1234951</v>
      </c>
      <c r="D72" s="5">
        <f t="shared" si="20"/>
        <v>250634</v>
      </c>
      <c r="E72" s="5">
        <f t="shared" si="20"/>
        <v>126244</v>
      </c>
      <c r="F72" s="5">
        <f t="shared" si="20"/>
        <v>77762</v>
      </c>
      <c r="G72" s="5">
        <f t="shared" si="20"/>
        <v>184419</v>
      </c>
      <c r="H72" s="5">
        <f t="shared" si="20"/>
        <v>53802</v>
      </c>
      <c r="I72" s="5">
        <f t="shared" si="20"/>
        <v>4963</v>
      </c>
      <c r="J72" s="5">
        <f t="shared" si="20"/>
        <v>16769</v>
      </c>
      <c r="K72" s="5">
        <f t="shared" si="20"/>
        <v>51492</v>
      </c>
      <c r="L72" s="26"/>
      <c r="M72" s="26"/>
      <c r="N72" s="32" t="s">
        <v>66</v>
      </c>
      <c r="O72" s="5">
        <f t="shared" si="20"/>
        <v>101546</v>
      </c>
      <c r="P72" s="5">
        <f>+P65+P71</f>
        <v>4434</v>
      </c>
      <c r="Q72" s="5">
        <f>+Q65+Q71</f>
        <v>6378</v>
      </c>
      <c r="R72" s="5">
        <f>+R65+R71</f>
        <v>112282</v>
      </c>
      <c r="S72" s="5">
        <f t="shared" si="14"/>
        <v>3924990</v>
      </c>
    </row>
    <row r="73" spans="1:19" ht="13.5" thickTop="1" x14ac:dyDescent="0.2"/>
    <row r="74" spans="1:19" s="10" customFormat="1" ht="19.5" customHeight="1" x14ac:dyDescent="0.25">
      <c r="A74" s="33" t="s">
        <v>67</v>
      </c>
      <c r="B74" s="6">
        <f>+B72+E72+F72+H72</f>
        <v>2069480</v>
      </c>
      <c r="C74" s="6">
        <f>+C72+D72+K72</f>
        <v>1537077</v>
      </c>
      <c r="D74" s="7"/>
      <c r="E74" s="7"/>
      <c r="F74" s="7"/>
      <c r="G74" s="6">
        <f>+G72</f>
        <v>184419</v>
      </c>
      <c r="I74" s="6">
        <f>+I72</f>
        <v>4963</v>
      </c>
      <c r="J74" s="6">
        <f>+J72</f>
        <v>16769</v>
      </c>
      <c r="K74" s="7"/>
      <c r="L74" s="7"/>
      <c r="M74" s="35"/>
    </row>
  </sheetData>
  <mergeCells count="2">
    <mergeCell ref="A1:K1"/>
    <mergeCell ref="N1:S1"/>
  </mergeCells>
  <printOptions horizontalCentered="1"/>
  <pageMargins left="0.5" right="0.5" top="0.25" bottom="0.25" header="0.25" footer="0.25"/>
  <pageSetup paperSize="5" scale="83" orientation="landscape" r:id="rId1"/>
  <headerFooter alignWithMargins="0">
    <oddFooter xml:space="preserve">&amp;RPage &amp;P of &amp;N   </oddFooter>
  </headerFooter>
  <rowBreaks count="1" manualBreakCount="1">
    <brk id="37" max="19" man="1"/>
  </rowBreaks>
  <colBreaks count="1" manualBreakCount="1">
    <brk id="12" max="7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Governor</vt:lpstr>
      <vt:lpstr>Governor!Print_Area</vt:lpstr>
    </vt:vector>
  </TitlesOfParts>
  <Company>NYSBOE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pjorczak</dc:creator>
  <cp:lastModifiedBy>elehhardwick</cp:lastModifiedBy>
  <cp:lastPrinted>2015-03-03T20:01:41Z</cp:lastPrinted>
  <dcterms:created xsi:type="dcterms:W3CDTF">2008-10-28T18:22:21Z</dcterms:created>
  <dcterms:modified xsi:type="dcterms:W3CDTF">2015-04-16T12:53:22Z</dcterms:modified>
</cp:coreProperties>
</file>